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8160" windowHeight="12500" tabRatio="500" activeTab="0"/>
  </bookViews>
  <sheets>
    <sheet name="10 AU chl" sheetId="1" r:id="rId1"/>
    <sheet name="10-AU Calibration" sheetId="2" r:id="rId2"/>
  </sheets>
  <externalReferences>
    <externalReference r:id="rId5"/>
  </externalReferences>
  <definedNames>
    <definedName name="_xlnm._FilterDatabase" localSheetId="0" hidden="1">'10 AU chl'!$A$1:$M$1</definedName>
  </definedNames>
  <calcPr fullCalcOnLoad="1"/>
</workbook>
</file>

<file path=xl/comments2.xml><?xml version="1.0" encoding="utf-8"?>
<comments xmlns="http://schemas.openxmlformats.org/spreadsheetml/2006/main">
  <authors>
    <author>Adriana Harlan</author>
  </authors>
  <commentList>
    <comment ref="D12" authorId="0">
      <text>
        <r>
          <rPr>
            <b/>
            <sz val="9"/>
            <rFont val="Arial"/>
            <family val="2"/>
          </rPr>
          <t>Adriana Harlan:</t>
        </r>
        <r>
          <rPr>
            <sz val="9"/>
            <rFont val="Arial"/>
            <family val="2"/>
          </rPr>
          <t xml:space="preserve">
this number needs to be changed in the formula when calculating chl a and phaeo.</t>
        </r>
      </text>
    </comment>
  </commentList>
</comments>
</file>

<file path=xl/sharedStrings.xml><?xml version="1.0" encoding="utf-8"?>
<sst xmlns="http://schemas.openxmlformats.org/spreadsheetml/2006/main" count="398" uniqueCount="78">
  <si>
    <t>Fa</t>
  </si>
  <si>
    <t>Fb</t>
  </si>
  <si>
    <t>ug/l</t>
  </si>
  <si>
    <t>Dilution</t>
  </si>
  <si>
    <t>Vol. Solvent (ml)</t>
  </si>
  <si>
    <t>Station</t>
  </si>
  <si>
    <t>Cast</t>
  </si>
  <si>
    <t>Bottle</t>
  </si>
  <si>
    <t>Acetone Blk</t>
  </si>
  <si>
    <t>Size</t>
  </si>
  <si>
    <t>chla (ug/)l</t>
  </si>
  <si>
    <t>phaeo (ug/l)</t>
  </si>
  <si>
    <t>acetone blk</t>
  </si>
  <si>
    <t>I should not get negative numbers…</t>
  </si>
  <si>
    <t>In this formula from chla ug/l:</t>
  </si>
  <si>
    <t>150 = sample volume</t>
  </si>
  <si>
    <t>This acid ratio may change once new standards are made</t>
  </si>
  <si>
    <t>Sample</t>
  </si>
  <si>
    <t>Calibration of Turner 10AU Fluorometer</t>
  </si>
  <si>
    <t>Analyst:</t>
  </si>
  <si>
    <t>Primary Std:</t>
  </si>
  <si>
    <t>Dilutions</t>
  </si>
  <si>
    <t>mg/l</t>
  </si>
  <si>
    <t>Fb-Blkb</t>
  </si>
  <si>
    <t>mean ar:</t>
  </si>
  <si>
    <t>df:</t>
  </si>
  <si>
    <t>10AU used for this was the one previously set up for Phycoerithryn - the sensitivity of it is higher than the other 10 AU.</t>
  </si>
  <si>
    <t>TC</t>
  </si>
  <si>
    <t>ar (acid ratio)</t>
  </si>
  <si>
    <t>615.239 ug/l</t>
  </si>
  <si>
    <t>Prepared by: AH (10/15/09)</t>
  </si>
  <si>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 xml:space="preserve"> = acid ratio</t>
    </r>
  </si>
  <si>
    <r>
      <rPr>
        <sz val="10"/>
        <color indexed="10"/>
        <rFont val="Arial"/>
        <family val="2"/>
      </rPr>
      <t>0.000308</t>
    </r>
    <r>
      <rPr>
        <sz val="10"/>
        <rFont val="Arial"/>
        <family val="2"/>
      </rPr>
      <t>= Door Factor (df)</t>
    </r>
  </si>
  <si>
    <r>
      <t>((</t>
    </r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>/(</t>
    </r>
    <r>
      <rPr>
        <sz val="10"/>
        <color indexed="10"/>
        <rFont val="Arial"/>
        <family val="2"/>
      </rPr>
      <t>2.60</t>
    </r>
    <r>
      <rPr>
        <sz val="10"/>
        <rFont val="Arial"/>
        <family val="2"/>
      </rPr>
      <t>-1))*(G4-H4))*</t>
    </r>
    <r>
      <rPr>
        <sz val="10"/>
        <color indexed="10"/>
        <rFont val="Arial"/>
        <family val="2"/>
      </rPr>
      <t>0.000308</t>
    </r>
    <r>
      <rPr>
        <sz val="10"/>
        <rFont val="Arial"/>
        <family val="2"/>
      </rPr>
      <t>*((5*1))/(150/1000)</t>
    </r>
  </si>
  <si>
    <t>KM1412</t>
  </si>
  <si>
    <t>GFF</t>
  </si>
  <si>
    <t>2-01-01</t>
  </si>
  <si>
    <t>2-01-05</t>
  </si>
  <si>
    <t>2-01-15</t>
  </si>
  <si>
    <t>2-01-07</t>
  </si>
  <si>
    <t>2-01-03</t>
  </si>
  <si>
    <t>2-01-11</t>
  </si>
  <si>
    <t>2-01-09</t>
  </si>
  <si>
    <t>2-01-13</t>
  </si>
  <si>
    <t>2-07-13</t>
  </si>
  <si>
    <t>2-07-01</t>
  </si>
  <si>
    <t>2-07-07</t>
  </si>
  <si>
    <t>2-07-03</t>
  </si>
  <si>
    <t>2-07-15</t>
  </si>
  <si>
    <t>2-07-11</t>
  </si>
  <si>
    <t>2-07-09</t>
  </si>
  <si>
    <t>2-07-05</t>
  </si>
  <si>
    <t>2-17-11</t>
  </si>
  <si>
    <t>2-17-01</t>
  </si>
  <si>
    <t>2-17-13</t>
  </si>
  <si>
    <t>2-17-03</t>
  </si>
  <si>
    <t>2-17-05</t>
  </si>
  <si>
    <t>2-17-09</t>
  </si>
  <si>
    <t>2-17-15</t>
  </si>
  <si>
    <t>2-17-07</t>
  </si>
  <si>
    <t>2-23-05</t>
  </si>
  <si>
    <t>2-23-11</t>
  </si>
  <si>
    <t>2-23-03</t>
  </si>
  <si>
    <t>2-23-07</t>
  </si>
  <si>
    <t>2-23-13</t>
  </si>
  <si>
    <t>2-23-01</t>
  </si>
  <si>
    <t>2-23-15</t>
  </si>
  <si>
    <t>2-23-09</t>
  </si>
  <si>
    <t>2-13-01</t>
  </si>
  <si>
    <t>2-13-03</t>
  </si>
  <si>
    <t>2-13-05</t>
  </si>
  <si>
    <t>2-13-07</t>
  </si>
  <si>
    <t>2-13-09</t>
  </si>
  <si>
    <t>2-13-11</t>
  </si>
  <si>
    <t>2-13-13</t>
  </si>
  <si>
    <t>2-13-15</t>
  </si>
  <si>
    <t>pressure (depth)</t>
  </si>
  <si>
    <t>Cruise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</si>
</sst>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E+00"/>
    <numFmt numFmtId="175" formatCode="0.000E+00"/>
    <numFmt numFmtId="176" formatCode="0.0"/>
    <numFmt numFmtId="177" formatCode="0.00000000"/>
    <numFmt numFmtId="178" formatCode="0.0000000"/>
    <numFmt numFmtId="179" formatCode="0.000000"/>
    <numFmt numFmtId="180" formatCode="0.000"/>
    <numFmt numFmtId="181" formatCode="0E+00"/>
    <numFmt numFmtId="182" formatCode="0.0E+00"/>
  </numFmts>
  <fonts count="6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.5"/>
      <color indexed="8"/>
      <name val="Arial"/>
      <family val="2"/>
    </font>
    <font>
      <sz val="11.2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6" fillId="2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/>
    </xf>
    <xf numFmtId="0" fontId="59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control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8575"/>
          <c:w val="0.725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6318435"/>
        <c:axId val="56865916"/>
      </c:scatterChart>
      <c:val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 val="autoZero"/>
        <c:crossBetween val="midCat"/>
        <c:dispUnits/>
      </c:valAx>
      <c:valAx>
        <c:axId val="56865916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4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25"/>
          <c:y val="0.47025"/>
          <c:w val="0.1172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5%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275"/>
          <c:w val="0.728"/>
          <c:h val="0.672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42031197"/>
        <c:axId val="42736454"/>
      </c:scatterChart>
      <c:val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 val="autoZero"/>
        <c:crossBetween val="midCat"/>
        <c:dispUnits/>
      </c:valAx>
      <c:valAx>
        <c:axId val="4273645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472"/>
          <c:w val="0.113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183 ME 1%</a:t>
            </a:r>
          </a:p>
        </c:rich>
      </c:tx>
      <c:layout>
        <c:manualLayout>
          <c:xMode val="factor"/>
          <c:yMode val="factor"/>
          <c:x val="-0.007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5075"/>
          <c:w val="0.72375"/>
          <c:h val="0.6662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smooth val="0"/>
        </c:ser>
        <c:axId val="49083767"/>
        <c:axId val="39100720"/>
      </c:scatterChart>
      <c:val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720"/>
        <c:crosses val="autoZero"/>
        <c:crossBetween val="midCat"/>
        <c:dispUnits/>
      </c:valAx>
      <c:valAx>
        <c:axId val="39100720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8575"/>
          <c:w val="0.1172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Turner 10 AU Calib. 04/23/14</a:t>
            </a:r>
          </a:p>
        </c:rich>
      </c:tx>
      <c:layout>
        <c:manualLayout>
          <c:xMode val="factor"/>
          <c:yMode val="factor"/>
          <c:x val="-0.02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86"/>
          <c:w val="0.9067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'10-AU Calibration'!$F$8:$F$10</c:f>
              <c:numCache/>
            </c:numRef>
          </c:xVal>
          <c:yVal>
            <c:numRef>
              <c:f>'10-AU Calibration'!$G$8:$G$10</c:f>
              <c:numCache/>
            </c:numRef>
          </c:yVal>
          <c:smooth val="0"/>
        </c:ser>
        <c:axId val="16362161"/>
        <c:axId val="13041722"/>
      </c:scatterChart>
      <c:valAx>
        <c:axId val="163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mg/l chl-a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3041722"/>
        <c:crosses val="autoZero"/>
        <c:crossBetween val="midCat"/>
        <c:dispUnits/>
      </c:valAx>
      <c:valAx>
        <c:axId val="13041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Raw Fluor (Fb-Blkb)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362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109</xdr:row>
      <xdr:rowOff>76200</xdr:rowOff>
    </xdr:from>
    <xdr:to>
      <xdr:col>21</xdr:col>
      <xdr:colOff>171450</xdr:colOff>
      <xdr:row>126</xdr:row>
      <xdr:rowOff>133350</xdr:rowOff>
    </xdr:to>
    <xdr:graphicFrame>
      <xdr:nvGraphicFramePr>
        <xdr:cNvPr id="1" name="Chart 1"/>
        <xdr:cNvGraphicFramePr/>
      </xdr:nvGraphicFramePr>
      <xdr:xfrm>
        <a:off x="11744325" y="17706975"/>
        <a:ext cx="47244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127</xdr:row>
      <xdr:rowOff>76200</xdr:rowOff>
    </xdr:from>
    <xdr:to>
      <xdr:col>21</xdr:col>
      <xdr:colOff>228600</xdr:colOff>
      <xdr:row>144</xdr:row>
      <xdr:rowOff>76200</xdr:rowOff>
    </xdr:to>
    <xdr:graphicFrame>
      <xdr:nvGraphicFramePr>
        <xdr:cNvPr id="2" name="Chart 2"/>
        <xdr:cNvGraphicFramePr/>
      </xdr:nvGraphicFramePr>
      <xdr:xfrm>
        <a:off x="11744325" y="20621625"/>
        <a:ext cx="4781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361950</xdr:colOff>
      <xdr:row>145</xdr:row>
      <xdr:rowOff>133350</xdr:rowOff>
    </xdr:from>
    <xdr:to>
      <xdr:col>21</xdr:col>
      <xdr:colOff>209550</xdr:colOff>
      <xdr:row>162</xdr:row>
      <xdr:rowOff>95250</xdr:rowOff>
    </xdr:to>
    <xdr:graphicFrame>
      <xdr:nvGraphicFramePr>
        <xdr:cNvPr id="3" name="Chart 3"/>
        <xdr:cNvGraphicFramePr/>
      </xdr:nvGraphicFramePr>
      <xdr:xfrm>
        <a:off x="11782425" y="23593425"/>
        <a:ext cx="4724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7</xdr:col>
      <xdr:colOff>381000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2714625"/>
        <a:ext cx="5229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lairemahaffey\HOT%20data\HOT%20experiments\HOT%20186%20Mix%20Expt\HOT%20186%20Mix%20Expt%20chlorophyll_SE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au GFF"/>
      <sheetName val="10au SF"/>
      <sheetName val="TD-700 GFF"/>
      <sheetName val="TD-700 SF"/>
      <sheetName val="standards"/>
      <sheetName val="summary reps"/>
      <sheetName val="summary SF"/>
      <sheetName val="summary GFF"/>
      <sheetName val="sample ID"/>
      <sheetName val="bottle volu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tabSelected="1" zoomScale="150" zoomScaleNormal="150" workbookViewId="0" topLeftCell="B1">
      <pane ySplit="1" topLeftCell="BM2" activePane="bottomLeft" state="frozen"/>
      <selection pane="topLeft" activeCell="A1" sqref="A1"/>
      <selection pane="bottomLeft" activeCell="B9" sqref="B9"/>
    </sheetView>
  </sheetViews>
  <sheetFormatPr defaultColWidth="7.875" defaultRowHeight="12.75"/>
  <cols>
    <col min="1" max="1" width="10.25390625" style="2" customWidth="1"/>
    <col min="2" max="2" width="14.25390625" style="22" customWidth="1"/>
    <col min="3" max="6" width="7.875" style="2" customWidth="1"/>
    <col min="7" max="7" width="14.25390625" style="2" customWidth="1"/>
    <col min="8" max="8" width="9.75390625" style="2" customWidth="1"/>
    <col min="9" max="9" width="12.25390625" style="2" customWidth="1"/>
    <col min="10" max="10" width="10.75390625" style="2" customWidth="1"/>
    <col min="11" max="11" width="9.625" style="4" customWidth="1"/>
    <col min="12" max="12" width="9.875" style="4" customWidth="1"/>
    <col min="13" max="13" width="11.625" style="2" bestFit="1" customWidth="1"/>
    <col min="14" max="15" width="7.875" style="5" customWidth="1"/>
    <col min="16" max="16" width="15.625" style="5" customWidth="1"/>
    <col min="17" max="18" width="10.75390625" style="5" customWidth="1"/>
    <col min="19" max="19" width="7.875" style="5" customWidth="1"/>
    <col min="20" max="20" width="8.625" style="5" customWidth="1"/>
    <col min="21" max="21" width="10.375" style="5" customWidth="1"/>
    <col min="22" max="23" width="7.875" style="5" customWidth="1"/>
    <col min="24" max="24" width="14.25390625" style="5" customWidth="1"/>
    <col min="25" max="26" width="10.75390625" style="5" customWidth="1"/>
    <col min="27" max="27" width="7.25390625" style="5" customWidth="1"/>
    <col min="28" max="28" width="11.375" style="5" customWidth="1"/>
    <col min="29" max="29" width="13.75390625" style="5" customWidth="1"/>
    <col min="30" max="30" width="7.875" style="5" customWidth="1"/>
    <col min="31" max="31" width="14.375" style="5" customWidth="1"/>
    <col min="32" max="32" width="12.75390625" style="5" customWidth="1"/>
    <col min="33" max="33" width="10.75390625" style="5" customWidth="1"/>
    <col min="34" max="34" width="7.875" style="5" customWidth="1"/>
    <col min="35" max="35" width="10.375" style="5" customWidth="1"/>
    <col min="36" max="36" width="12.375" style="5" customWidth="1"/>
    <col min="37" max="16384" width="7.875" style="5" customWidth="1"/>
  </cols>
  <sheetData>
    <row r="1" spans="1:13" ht="12">
      <c r="A1" s="1" t="s">
        <v>77</v>
      </c>
      <c r="B1" s="21" t="s">
        <v>17</v>
      </c>
      <c r="C1" s="1" t="s">
        <v>9</v>
      </c>
      <c r="D1" s="1" t="s">
        <v>5</v>
      </c>
      <c r="E1" s="1" t="s">
        <v>6</v>
      </c>
      <c r="F1" s="1" t="s">
        <v>7</v>
      </c>
      <c r="G1" s="2" t="s">
        <v>1</v>
      </c>
      <c r="H1" s="2" t="s">
        <v>0</v>
      </c>
      <c r="I1" s="3" t="s">
        <v>4</v>
      </c>
      <c r="J1" s="3" t="s">
        <v>3</v>
      </c>
      <c r="K1" s="4" t="s">
        <v>10</v>
      </c>
      <c r="L1" s="4" t="s">
        <v>11</v>
      </c>
      <c r="M1" s="1" t="s">
        <v>76</v>
      </c>
    </row>
    <row r="2" spans="1:12" ht="12">
      <c r="A2" s="3" t="s">
        <v>8</v>
      </c>
      <c r="B2" s="22" t="s">
        <v>12</v>
      </c>
      <c r="G2" s="1">
        <v>-0.8</v>
      </c>
      <c r="H2" s="1">
        <v>-0.8</v>
      </c>
      <c r="I2" s="2">
        <v>5</v>
      </c>
      <c r="J2" s="2">
        <v>1</v>
      </c>
      <c r="K2" s="6">
        <f>((2.6/(2.6-1))*(G2-H2))*0.000308*((5*1))/(150/1000)</f>
        <v>0</v>
      </c>
      <c r="L2" s="6">
        <f>((2.6/(2.6-1))*((H2*2.6)-G2))*0.000308*((5*1)/(150/1000))</f>
        <v>-0.02135466666666667</v>
      </c>
    </row>
    <row r="3" spans="1:13" ht="12.75">
      <c r="A3" t="s">
        <v>34</v>
      </c>
      <c r="B3" t="s">
        <v>36</v>
      </c>
      <c r="C3" t="s">
        <v>35</v>
      </c>
      <c r="D3">
        <v>2</v>
      </c>
      <c r="E3">
        <v>1</v>
      </c>
      <c r="F3">
        <v>1</v>
      </c>
      <c r="G3">
        <v>15.8</v>
      </c>
      <c r="H3">
        <v>10.5</v>
      </c>
      <c r="I3" s="2">
        <v>5</v>
      </c>
      <c r="J3" s="2">
        <v>1</v>
      </c>
      <c r="K3" s="6">
        <f>((2.49/(2.49-1))*(G3-H3))*0.0003136*((5*1))/(150/1000)</f>
        <v>0.09258566442953022</v>
      </c>
      <c r="L3" s="6">
        <f>((2.46/(2.46-1))*((H3*2.46)-G3))*0.0003136*((5*1)/(150/1000))</f>
        <v>0.17665990136986298</v>
      </c>
      <c r="M3">
        <v>175</v>
      </c>
    </row>
    <row r="4" spans="1:13" ht="12.75">
      <c r="A4" t="s">
        <v>34</v>
      </c>
      <c r="B4" t="s">
        <v>40</v>
      </c>
      <c r="C4" t="s">
        <v>35</v>
      </c>
      <c r="D4">
        <v>2</v>
      </c>
      <c r="E4">
        <v>1</v>
      </c>
      <c r="F4">
        <v>3</v>
      </c>
      <c r="G4">
        <v>34.6</v>
      </c>
      <c r="H4">
        <v>21.9</v>
      </c>
      <c r="I4" s="2">
        <v>5</v>
      </c>
      <c r="J4" s="2">
        <v>1</v>
      </c>
      <c r="K4" s="6">
        <f>((2.49/(2.49-1))*(G4-H4))*0.0003136*((5*1))/(150/1000)</f>
        <v>0.2218562147651007</v>
      </c>
      <c r="L4" s="6">
        <f>((2.46/(2.46-1))*((H4*2.46)-G4))*0.0003136*((5*1)/(150/1000))</f>
        <v>0.3394758663013697</v>
      </c>
      <c r="M4">
        <v>150</v>
      </c>
    </row>
    <row r="5" spans="1:14" ht="12.75" customHeight="1">
      <c r="A5" t="s">
        <v>34</v>
      </c>
      <c r="B5" t="s">
        <v>37</v>
      </c>
      <c r="C5" t="s">
        <v>35</v>
      </c>
      <c r="D5">
        <v>2</v>
      </c>
      <c r="E5">
        <v>1</v>
      </c>
      <c r="F5">
        <v>5</v>
      </c>
      <c r="G5">
        <v>31.6</v>
      </c>
      <c r="H5">
        <v>20.5</v>
      </c>
      <c r="I5" s="2">
        <v>5</v>
      </c>
      <c r="J5" s="2">
        <v>1</v>
      </c>
      <c r="K5" s="6">
        <f>((2.49/(2.49-1))*(G5-H5))*0.0003136*((5*1))/(150/1000)</f>
        <v>0.19390582550335572</v>
      </c>
      <c r="L5" s="6">
        <f>((2.46/(2.46-1))*((H5*2.46)-G5))*0.0003136*((5*1)/(150/1000))</f>
        <v>0.33165562739726023</v>
      </c>
      <c r="M5">
        <v>125</v>
      </c>
      <c r="N5" s="5" t="s">
        <v>14</v>
      </c>
    </row>
    <row r="6" spans="1:14" ht="12.75">
      <c r="A6" t="s">
        <v>34</v>
      </c>
      <c r="B6" t="s">
        <v>39</v>
      </c>
      <c r="C6" t="s">
        <v>35</v>
      </c>
      <c r="D6">
        <v>2</v>
      </c>
      <c r="E6">
        <v>1</v>
      </c>
      <c r="F6">
        <v>7</v>
      </c>
      <c r="G6">
        <v>20.4</v>
      </c>
      <c r="H6">
        <v>11.4</v>
      </c>
      <c r="I6" s="2">
        <v>5</v>
      </c>
      <c r="J6" s="2">
        <v>1</v>
      </c>
      <c r="K6" s="6">
        <f>((2.49/(2.49-1))*(G6-H6))*0.0003136*((5*1))/(150/1000)</f>
        <v>0.1572209395973154</v>
      </c>
      <c r="L6" s="6">
        <f>((2.46/(2.46-1))*((H6*2.46)-G6))*0.0003136*((5*1)/(150/1000))</f>
        <v>0.13463492383561645</v>
      </c>
      <c r="M6">
        <v>100</v>
      </c>
      <c r="N6" s="13" t="s">
        <v>33</v>
      </c>
    </row>
    <row r="7" spans="1:13" ht="12.75">
      <c r="A7" t="s">
        <v>34</v>
      </c>
      <c r="B7" t="s">
        <v>42</v>
      </c>
      <c r="C7" t="s">
        <v>35</v>
      </c>
      <c r="D7">
        <v>2</v>
      </c>
      <c r="E7">
        <v>1</v>
      </c>
      <c r="F7">
        <v>9</v>
      </c>
      <c r="G7">
        <v>12.2</v>
      </c>
      <c r="H7">
        <v>6.25</v>
      </c>
      <c r="I7" s="2">
        <v>5</v>
      </c>
      <c r="J7" s="2">
        <v>1</v>
      </c>
      <c r="K7" s="6">
        <f>((2.49/(2.49-1))*(G7-H7))*0.0003136*((5*1))/(150/1000)</f>
        <v>0.10394051006711408</v>
      </c>
      <c r="L7" s="6">
        <f>((2.46/(2.46-1))*((H7*2.46)-G7))*0.0003136*((5*1)/(150/1000))</f>
        <v>0.05592175342465754</v>
      </c>
      <c r="M7">
        <v>75</v>
      </c>
    </row>
    <row r="8" spans="1:18" ht="12.75">
      <c r="A8" t="s">
        <v>34</v>
      </c>
      <c r="B8" t="s">
        <v>41</v>
      </c>
      <c r="C8" t="s">
        <v>35</v>
      </c>
      <c r="D8">
        <v>2</v>
      </c>
      <c r="E8">
        <v>1</v>
      </c>
      <c r="F8">
        <v>11</v>
      </c>
      <c r="G8">
        <v>8.98</v>
      </c>
      <c r="H8">
        <v>4.7</v>
      </c>
      <c r="I8" s="2">
        <v>5</v>
      </c>
      <c r="J8" s="2">
        <v>1</v>
      </c>
      <c r="K8" s="6">
        <f>((2.49/(2.49-1))*(G8-H8))*0.0003136*((5*1))/(150/1000)</f>
        <v>0.07476729127516778</v>
      </c>
      <c r="L8" s="6">
        <f>((2.46/(2.46-1))*((H8*2.46)-G8))*0.0003136*((5*1)/(150/1000))</f>
        <v>0.045477155068493126</v>
      </c>
      <c r="M8">
        <v>45</v>
      </c>
      <c r="N8" s="13" t="s">
        <v>31</v>
      </c>
      <c r="P8" s="5" t="s">
        <v>15</v>
      </c>
      <c r="R8" s="13" t="s">
        <v>32</v>
      </c>
    </row>
    <row r="9" spans="1:14" ht="12.75">
      <c r="A9" t="s">
        <v>34</v>
      </c>
      <c r="B9" t="s">
        <v>43</v>
      </c>
      <c r="C9" t="s">
        <v>35</v>
      </c>
      <c r="D9">
        <v>2</v>
      </c>
      <c r="E9">
        <v>1</v>
      </c>
      <c r="F9">
        <v>13</v>
      </c>
      <c r="G9">
        <v>7.95</v>
      </c>
      <c r="H9">
        <v>4</v>
      </c>
      <c r="I9" s="2">
        <v>5</v>
      </c>
      <c r="J9" s="2">
        <v>1</v>
      </c>
      <c r="K9" s="6">
        <f>((2.49/(2.49-1))*(G9-H9))*0.0003136*((5*1))/(150/1000)</f>
        <v>0.06900252348993288</v>
      </c>
      <c r="L9" s="6">
        <f>((2.46/(2.46-1))*((H9*2.46)-G9))*0.0003136*((5*1)/(150/1000))</f>
        <v>0.033288854794520546</v>
      </c>
      <c r="M9">
        <v>25</v>
      </c>
      <c r="N9" s="5" t="s">
        <v>16</v>
      </c>
    </row>
    <row r="10" spans="1:13" ht="12.75">
      <c r="A10" t="s">
        <v>34</v>
      </c>
      <c r="B10" t="s">
        <v>38</v>
      </c>
      <c r="C10" t="s">
        <v>35</v>
      </c>
      <c r="D10">
        <v>2</v>
      </c>
      <c r="E10">
        <v>1</v>
      </c>
      <c r="F10">
        <v>15</v>
      </c>
      <c r="G10">
        <v>7.39</v>
      </c>
      <c r="H10">
        <v>3.65</v>
      </c>
      <c r="I10" s="2">
        <v>5</v>
      </c>
      <c r="J10" s="2">
        <v>1</v>
      </c>
      <c r="K10" s="6">
        <f>((2.49/(2.49-1))*(G10-H10))*0.0003136*((5*1))/(150/1000)</f>
        <v>0.06533403489932885</v>
      </c>
      <c r="L10" s="6">
        <f>((2.46/(2.46-1))*((H10*2.46)-G10))*0.0003136*((5*1)/(150/1000))</f>
        <v>0.02798729643835616</v>
      </c>
      <c r="M10">
        <v>5</v>
      </c>
    </row>
    <row r="11" spans="1:14" ht="12.75">
      <c r="A11" t="s">
        <v>34</v>
      </c>
      <c r="B11" t="s">
        <v>45</v>
      </c>
      <c r="C11" t="s">
        <v>35</v>
      </c>
      <c r="D11">
        <v>2</v>
      </c>
      <c r="E11">
        <v>7</v>
      </c>
      <c r="F11">
        <v>1</v>
      </c>
      <c r="G11">
        <v>17.4</v>
      </c>
      <c r="H11">
        <v>13.3</v>
      </c>
      <c r="I11" s="2">
        <v>5</v>
      </c>
      <c r="J11" s="2">
        <v>1</v>
      </c>
      <c r="K11" s="6">
        <f>((2.49/(2.49-1))*(G11-H11))*0.0003136*((5*1))/(150/1000)</f>
        <v>0.07162287248322143</v>
      </c>
      <c r="L11" s="6">
        <f>((2.46/(2.46-1))*((H11*2.46)-G11))*0.0003136*((5*1)/(150/1000))</f>
        <v>0.2697982421917809</v>
      </c>
      <c r="M11">
        <v>175</v>
      </c>
      <c r="N11" s="5" t="s">
        <v>13</v>
      </c>
    </row>
    <row r="12" spans="1:13" ht="12.75">
      <c r="A12" t="s">
        <v>34</v>
      </c>
      <c r="B12" t="s">
        <v>47</v>
      </c>
      <c r="C12" t="s">
        <v>35</v>
      </c>
      <c r="D12">
        <v>2</v>
      </c>
      <c r="E12">
        <v>7</v>
      </c>
      <c r="F12">
        <v>3</v>
      </c>
      <c r="G12">
        <v>37.1</v>
      </c>
      <c r="H12">
        <v>23.8</v>
      </c>
      <c r="I12" s="2">
        <v>5</v>
      </c>
      <c r="J12" s="2">
        <v>1</v>
      </c>
      <c r="K12" s="6">
        <f>((2.49/(2.49-1))*(G12-H12))*0.0003136*((5*1))/(150/1000)</f>
        <v>0.23233761073825504</v>
      </c>
      <c r="L12" s="6">
        <f>((2.46/(2.46-1))*((H12*2.46)-G12))*0.0003136*((5*1)/(150/1000))</f>
        <v>0.377766855890411</v>
      </c>
      <c r="M12">
        <v>150</v>
      </c>
    </row>
    <row r="13" spans="1:13" ht="12.75">
      <c r="A13" t="s">
        <v>34</v>
      </c>
      <c r="B13" t="s">
        <v>51</v>
      </c>
      <c r="C13" t="s">
        <v>35</v>
      </c>
      <c r="D13">
        <v>2</v>
      </c>
      <c r="E13">
        <v>7</v>
      </c>
      <c r="F13">
        <v>5</v>
      </c>
      <c r="G13">
        <v>43.3</v>
      </c>
      <c r="H13">
        <v>29.1</v>
      </c>
      <c r="I13" s="2">
        <v>5</v>
      </c>
      <c r="J13" s="2">
        <v>1</v>
      </c>
      <c r="K13" s="6">
        <f>((2.49/(2.49-1))*(G13-H13))*0.0003136*((5*1))/(150/1000)</f>
        <v>0.24805970469798647</v>
      </c>
      <c r="L13" s="6">
        <f>((2.46/(2.46-1))*((H13*2.46)-G13))*0.0003136*((5*1)/(150/1000))</f>
        <v>0.4982055802739726</v>
      </c>
      <c r="M13">
        <v>125</v>
      </c>
    </row>
    <row r="14" spans="1:13" ht="12.75">
      <c r="A14" t="s">
        <v>34</v>
      </c>
      <c r="B14" t="s">
        <v>46</v>
      </c>
      <c r="C14" t="s">
        <v>35</v>
      </c>
      <c r="D14">
        <v>2</v>
      </c>
      <c r="E14">
        <v>7</v>
      </c>
      <c r="F14">
        <v>7</v>
      </c>
      <c r="G14">
        <v>24.5</v>
      </c>
      <c r="H14">
        <v>15.1</v>
      </c>
      <c r="I14" s="2">
        <v>5</v>
      </c>
      <c r="J14" s="2">
        <v>1</v>
      </c>
      <c r="K14" s="6">
        <f>((2.49/(2.49-1))*(G14-H14))*0.0003136*((5*1))/(150/1000)</f>
        <v>0.1642085369127517</v>
      </c>
      <c r="L14" s="6">
        <f>((2.46/(2.46-1))*((H14*2.46)-G14))*0.0003136*((5*1)/(150/1000))</f>
        <v>0.22273590356164388</v>
      </c>
      <c r="M14">
        <v>100</v>
      </c>
    </row>
    <row r="15" spans="1:13" ht="12.75">
      <c r="A15" t="s">
        <v>34</v>
      </c>
      <c r="B15" t="s">
        <v>50</v>
      </c>
      <c r="C15" t="s">
        <v>35</v>
      </c>
      <c r="D15">
        <v>2</v>
      </c>
      <c r="E15">
        <v>7</v>
      </c>
      <c r="F15">
        <v>9</v>
      </c>
      <c r="G15">
        <v>11.3</v>
      </c>
      <c r="H15">
        <v>6.06</v>
      </c>
      <c r="I15" s="2">
        <v>5</v>
      </c>
      <c r="J15" s="2">
        <v>1</v>
      </c>
      <c r="K15" s="6">
        <f>((2.49/(2.49-1))*(G15-H15))*0.0003136*((5*1))/(150/1000)</f>
        <v>0.09153752483221478</v>
      </c>
      <c r="L15" s="6">
        <f>((2.46/(2.46-1))*((H15*2.46)-G15))*0.0003136*((5*1)/(150/1000))</f>
        <v>0.06354120241095887</v>
      </c>
      <c r="M15">
        <v>75</v>
      </c>
    </row>
    <row r="16" spans="1:13" ht="12.75">
      <c r="A16" t="s">
        <v>34</v>
      </c>
      <c r="B16" t="s">
        <v>49</v>
      </c>
      <c r="C16" t="s">
        <v>35</v>
      </c>
      <c r="D16">
        <v>2</v>
      </c>
      <c r="E16">
        <v>7</v>
      </c>
      <c r="F16">
        <v>11</v>
      </c>
      <c r="G16">
        <v>8.06</v>
      </c>
      <c r="H16">
        <v>4.16</v>
      </c>
      <c r="I16" s="2">
        <v>5</v>
      </c>
      <c r="J16" s="2">
        <v>1</v>
      </c>
      <c r="K16" s="6">
        <f>((2.49/(2.49-1))*(G16-H16))*0.0003136*((5*1))/(150/1000)</f>
        <v>0.06812907382550336</v>
      </c>
      <c r="L16" s="6">
        <f>((2.46/(2.46-1))*((H16*2.46)-G16))*0.0003136*((5*1)/(150/1000))</f>
        <v>0.03828394432876713</v>
      </c>
      <c r="M16">
        <v>45</v>
      </c>
    </row>
    <row r="17" spans="1:13" ht="12.75">
      <c r="A17" t="s">
        <v>34</v>
      </c>
      <c r="B17" t="s">
        <v>44</v>
      </c>
      <c r="C17" t="s">
        <v>35</v>
      </c>
      <c r="D17">
        <v>2</v>
      </c>
      <c r="E17">
        <v>7</v>
      </c>
      <c r="F17">
        <v>13</v>
      </c>
      <c r="G17">
        <v>8.09</v>
      </c>
      <c r="H17">
        <v>3.86</v>
      </c>
      <c r="I17" s="2">
        <v>5</v>
      </c>
      <c r="J17" s="2">
        <v>1</v>
      </c>
      <c r="K17" s="6">
        <f>((2.49/(2.49-1))*(G17-H17))*0.0003136*((5*1))/(150/1000)</f>
        <v>0.07389384161073825</v>
      </c>
      <c r="L17" s="6">
        <f>((2.46/(2.46-1))*((H17*2.46)-G17))*0.0003136*((5*1)/(150/1000))</f>
        <v>0.024757044602739725</v>
      </c>
      <c r="M17">
        <v>25</v>
      </c>
    </row>
    <row r="18" spans="1:13" ht="12.75">
      <c r="A18" t="s">
        <v>34</v>
      </c>
      <c r="B18" t="s">
        <v>48</v>
      </c>
      <c r="C18" t="s">
        <v>35</v>
      </c>
      <c r="D18">
        <v>2</v>
      </c>
      <c r="E18">
        <v>7</v>
      </c>
      <c r="F18">
        <v>15</v>
      </c>
      <c r="G18">
        <v>7.21</v>
      </c>
      <c r="H18">
        <v>4.63</v>
      </c>
      <c r="I18" s="2">
        <v>5</v>
      </c>
      <c r="J18" s="2">
        <v>1</v>
      </c>
      <c r="K18" s="6">
        <f>((2.49/(2.49-1))*(G18-H18))*0.0003136*((5*1))/(150/1000)</f>
        <v>0.04507000268456375</v>
      </c>
      <c r="L18" s="6">
        <f>((2.46/(2.46-1))*((H18*2.46)-G18))*0.0003136*((5*1)/(150/1000))</f>
        <v>0.07361944723287671</v>
      </c>
      <c r="M18">
        <v>5</v>
      </c>
    </row>
    <row r="19" spans="1:13" ht="12.75">
      <c r="A19" t="s">
        <v>34</v>
      </c>
      <c r="B19" t="s">
        <v>68</v>
      </c>
      <c r="C19" t="s">
        <v>35</v>
      </c>
      <c r="D19">
        <v>2</v>
      </c>
      <c r="E19">
        <v>13</v>
      </c>
      <c r="F19">
        <v>1</v>
      </c>
      <c r="G19">
        <v>12.5</v>
      </c>
      <c r="H19">
        <v>7.88</v>
      </c>
      <c r="I19" s="2">
        <v>5</v>
      </c>
      <c r="J19" s="2">
        <v>1</v>
      </c>
      <c r="K19" s="6">
        <f>((2.49/(2.49-1))*(G19-H19))*0.0003136*((5*1))/(150/1000)</f>
        <v>0.08070674899328859</v>
      </c>
      <c r="L19" s="6">
        <f>((2.46/(2.46-1))*((H19*2.46)-G19))*0.0003136*((5*1)/(150/1000))</f>
        <v>0.12126301983561642</v>
      </c>
      <c r="M19">
        <v>175</v>
      </c>
    </row>
    <row r="20" spans="1:13" s="8" customFormat="1" ht="12.75">
      <c r="A20" t="s">
        <v>34</v>
      </c>
      <c r="B20" t="s">
        <v>69</v>
      </c>
      <c r="C20" t="s">
        <v>35</v>
      </c>
      <c r="D20">
        <v>2</v>
      </c>
      <c r="E20">
        <v>13</v>
      </c>
      <c r="F20">
        <v>3</v>
      </c>
      <c r="G20">
        <v>22</v>
      </c>
      <c r="H20">
        <v>14</v>
      </c>
      <c r="I20" s="3">
        <v>5</v>
      </c>
      <c r="J20" s="3">
        <v>1</v>
      </c>
      <c r="K20" s="6">
        <f>((2.49/(2.49-1))*(G20-H20))*0.0003136*((5*1))/(150/1000)</f>
        <v>0.1397519463087248</v>
      </c>
      <c r="L20" s="6">
        <f>((2.46/(2.46-1))*((H20*2.46)-G20))*0.0003136*((5*1)/(150/1000))</f>
        <v>0.21910759452054793</v>
      </c>
      <c r="M20">
        <v>150</v>
      </c>
    </row>
    <row r="21" spans="1:13" s="8" customFormat="1" ht="12.75">
      <c r="A21" t="s">
        <v>34</v>
      </c>
      <c r="B21" t="s">
        <v>70</v>
      </c>
      <c r="C21" t="s">
        <v>35</v>
      </c>
      <c r="D21">
        <v>2</v>
      </c>
      <c r="E21">
        <v>13</v>
      </c>
      <c r="F21">
        <v>5</v>
      </c>
      <c r="G21">
        <v>31.4</v>
      </c>
      <c r="H21">
        <v>24.8</v>
      </c>
      <c r="I21" s="3">
        <v>5</v>
      </c>
      <c r="J21" s="3">
        <v>1</v>
      </c>
      <c r="K21" s="6">
        <f>((2.49/(2.49-1))*(G21-H21))*0.0003136*((5*1))/(150/1000)</f>
        <v>0.11529535570469793</v>
      </c>
      <c r="L21" s="6">
        <f>((2.46/(2.46-1))*((H21*2.46)-G21))*0.0003136*((5*1)/(150/1000))</f>
        <v>0.5214901654794522</v>
      </c>
      <c r="M21">
        <v>125</v>
      </c>
    </row>
    <row r="22" spans="1:13" s="8" customFormat="1" ht="12.75">
      <c r="A22" t="s">
        <v>34</v>
      </c>
      <c r="B22" t="s">
        <v>71</v>
      </c>
      <c r="C22" t="s">
        <v>35</v>
      </c>
      <c r="D22">
        <v>2</v>
      </c>
      <c r="E22">
        <v>13</v>
      </c>
      <c r="F22">
        <v>7</v>
      </c>
      <c r="G22">
        <v>41</v>
      </c>
      <c r="H22">
        <v>27.5</v>
      </c>
      <c r="I22" s="3">
        <v>5</v>
      </c>
      <c r="J22" s="3">
        <v>1</v>
      </c>
      <c r="K22" s="6">
        <f>((2.49/(2.49-1))*(G22-H22))*0.0003136*((5*1))/(150/1000)</f>
        <v>0.23583140939597316</v>
      </c>
      <c r="L22" s="6">
        <f>((2.46/(2.46-1))*((H22*2.46)-G22))*0.0003136*((5*1)/(150/1000))</f>
        <v>0.4693904657534248</v>
      </c>
      <c r="M22">
        <v>100</v>
      </c>
    </row>
    <row r="23" spans="1:13" s="8" customFormat="1" ht="12.75">
      <c r="A23" t="s">
        <v>34</v>
      </c>
      <c r="B23" t="s">
        <v>72</v>
      </c>
      <c r="C23" t="s">
        <v>35</v>
      </c>
      <c r="D23">
        <v>2</v>
      </c>
      <c r="E23">
        <v>13</v>
      </c>
      <c r="F23">
        <v>9</v>
      </c>
      <c r="G23">
        <v>13.4</v>
      </c>
      <c r="H23">
        <v>7.54</v>
      </c>
      <c r="I23" s="3">
        <v>5</v>
      </c>
      <c r="J23" s="3">
        <v>1</v>
      </c>
      <c r="K23" s="6">
        <f>((2.49/(2.49-1))*(G23-H23))*0.0003136*((5*1))/(150/1000)</f>
        <v>0.10236830067114094</v>
      </c>
      <c r="L23" s="6">
        <f>((2.46/(2.46-1))*((H23*2.46)-G23))*0.0003136*((5*1)/(150/1000))</f>
        <v>0.09067954498630139</v>
      </c>
      <c r="M23">
        <v>75</v>
      </c>
    </row>
    <row r="24" spans="1:13" s="8" customFormat="1" ht="12.75">
      <c r="A24" t="s">
        <v>34</v>
      </c>
      <c r="B24" t="s">
        <v>73</v>
      </c>
      <c r="C24" t="s">
        <v>35</v>
      </c>
      <c r="D24">
        <v>2</v>
      </c>
      <c r="E24">
        <v>13</v>
      </c>
      <c r="F24">
        <v>11</v>
      </c>
      <c r="G24">
        <v>8.72</v>
      </c>
      <c r="H24">
        <v>4.52</v>
      </c>
      <c r="I24" s="3">
        <v>5</v>
      </c>
      <c r="J24" s="3">
        <v>1</v>
      </c>
      <c r="K24" s="6">
        <f>((2.49/(2.49-1))*(G24-H24))*0.0003136*((5*1))/(150/1000)</f>
        <v>0.07336977181208056</v>
      </c>
      <c r="L24" s="6">
        <f>((2.46/(2.46-1))*((H24*2.46)-G24))*0.0003136*((5*1)/(150/1000))</f>
        <v>0.04225747112328765</v>
      </c>
      <c r="M24">
        <v>45</v>
      </c>
    </row>
    <row r="25" spans="1:13" s="8" customFormat="1" ht="12.75">
      <c r="A25" t="s">
        <v>34</v>
      </c>
      <c r="B25" t="s">
        <v>74</v>
      </c>
      <c r="C25" t="s">
        <v>35</v>
      </c>
      <c r="D25">
        <v>2</v>
      </c>
      <c r="E25">
        <v>13</v>
      </c>
      <c r="F25">
        <v>13</v>
      </c>
      <c r="G25">
        <v>8.74</v>
      </c>
      <c r="H25">
        <v>4.63</v>
      </c>
      <c r="I25" s="3">
        <v>5</v>
      </c>
      <c r="J25" s="3">
        <v>1</v>
      </c>
      <c r="K25" s="6">
        <f>((2.49/(2.49-1))*(G25-H25))*0.0003136*((5*1))/(150/1000)</f>
        <v>0.0717975624161074</v>
      </c>
      <c r="L25" s="6">
        <f>((2.46/(2.46-1))*((H25*2.46)-G25))*0.0003136*((5*1)/(150/1000))</f>
        <v>0.0466713266849315</v>
      </c>
      <c r="M25">
        <v>25</v>
      </c>
    </row>
    <row r="26" spans="1:13" s="8" customFormat="1" ht="12.75">
      <c r="A26" t="s">
        <v>34</v>
      </c>
      <c r="B26" t="s">
        <v>75</v>
      </c>
      <c r="C26" t="s">
        <v>35</v>
      </c>
      <c r="D26">
        <v>2</v>
      </c>
      <c r="E26">
        <v>13</v>
      </c>
      <c r="F26">
        <v>15</v>
      </c>
      <c r="G26">
        <v>7.56</v>
      </c>
      <c r="H26">
        <v>3.92</v>
      </c>
      <c r="I26" s="3">
        <v>5</v>
      </c>
      <c r="J26" s="3">
        <v>1</v>
      </c>
      <c r="K26" s="6">
        <f>((2.49/(2.49-1))*(G26-H26))*0.0003136*((5*1))/(150/1000)</f>
        <v>0.06358713557046979</v>
      </c>
      <c r="L26" s="6">
        <f>((2.46/(2.46-1))*((H26*2.46)-G26))*0.0003136*((5*1)/(150/1000))</f>
        <v>0.036691715506849326</v>
      </c>
      <c r="M26">
        <v>5</v>
      </c>
    </row>
    <row r="27" spans="1:13" s="8" customFormat="1" ht="12.75">
      <c r="A27" t="s">
        <v>34</v>
      </c>
      <c r="B27" t="s">
        <v>53</v>
      </c>
      <c r="C27" t="s">
        <v>35</v>
      </c>
      <c r="D27">
        <v>2</v>
      </c>
      <c r="E27">
        <v>17</v>
      </c>
      <c r="F27">
        <v>1</v>
      </c>
      <c r="G27">
        <v>3.3</v>
      </c>
      <c r="H27">
        <v>1.92</v>
      </c>
      <c r="I27" s="3">
        <v>5</v>
      </c>
      <c r="J27" s="3">
        <v>1</v>
      </c>
      <c r="K27" s="6">
        <f>((2.49/(2.49-1))*(G27-H27))*0.0003136*((5*1))/(150/1000)</f>
        <v>0.02410721073825503</v>
      </c>
      <c r="L27" s="6">
        <f>((2.46/(2.46-1))*((H27*2.46)-G27))*0.0003136*((5*1)/(150/1000))</f>
        <v>0.025067036054794514</v>
      </c>
      <c r="M27">
        <v>175</v>
      </c>
    </row>
    <row r="28" spans="1:13" s="8" customFormat="1" ht="12.75">
      <c r="A28" t="s">
        <v>34</v>
      </c>
      <c r="B28" t="s">
        <v>55</v>
      </c>
      <c r="C28" t="s">
        <v>35</v>
      </c>
      <c r="D28">
        <v>2</v>
      </c>
      <c r="E28">
        <v>17</v>
      </c>
      <c r="F28">
        <v>3</v>
      </c>
      <c r="G28">
        <v>3.34</v>
      </c>
      <c r="H28">
        <v>1.9</v>
      </c>
      <c r="I28" s="3">
        <v>5</v>
      </c>
      <c r="J28" s="3">
        <v>1</v>
      </c>
      <c r="K28" s="6">
        <f>((2.49/(2.49-1))*(G28-H28))*0.0003136*((5*1))/(150/1000)</f>
        <v>0.025155350335570467</v>
      </c>
      <c r="L28" s="6">
        <f>((2.46/(2.46-1))*((H28*2.46)-G28))*0.0003136*((5*1)/(150/1000))</f>
        <v>0.023495943013698627</v>
      </c>
      <c r="M28">
        <v>150</v>
      </c>
    </row>
    <row r="29" spans="1:13" s="8" customFormat="1" ht="12.75">
      <c r="A29" t="s">
        <v>34</v>
      </c>
      <c r="B29" t="s">
        <v>56</v>
      </c>
      <c r="C29" t="s">
        <v>35</v>
      </c>
      <c r="D29">
        <v>2</v>
      </c>
      <c r="E29">
        <v>17</v>
      </c>
      <c r="F29">
        <v>5</v>
      </c>
      <c r="G29">
        <v>19.6</v>
      </c>
      <c r="H29">
        <v>14.3</v>
      </c>
      <c r="I29" s="3">
        <v>5</v>
      </c>
      <c r="J29" s="3">
        <v>1</v>
      </c>
      <c r="K29" s="6">
        <f>((2.49/(2.49-1))*(G29-H29))*0.0003136*((5*1))/(150/1000)</f>
        <v>0.09258566442953022</v>
      </c>
      <c r="L29" s="6">
        <f>((2.46/(2.46-1))*((H29*2.46)-G29))*0.0003136*((5*1)/(150/1000))</f>
        <v>0.2743776613698631</v>
      </c>
      <c r="M29">
        <v>125</v>
      </c>
    </row>
    <row r="30" spans="1:13" s="8" customFormat="1" ht="12.75">
      <c r="A30" t="s">
        <v>34</v>
      </c>
      <c r="B30" t="s">
        <v>59</v>
      </c>
      <c r="C30" t="s">
        <v>35</v>
      </c>
      <c r="D30">
        <v>2</v>
      </c>
      <c r="E30">
        <v>17</v>
      </c>
      <c r="F30">
        <v>7</v>
      </c>
      <c r="G30">
        <v>38.8</v>
      </c>
      <c r="H30">
        <v>26.5</v>
      </c>
      <c r="I30" s="3">
        <v>5</v>
      </c>
      <c r="J30" s="3">
        <v>1</v>
      </c>
      <c r="K30" s="6">
        <f>((2.49/(2.49-1))*(G30-H30))*0.0003136*((5*1))/(150/1000)</f>
        <v>0.21486861744966437</v>
      </c>
      <c r="L30" s="6">
        <f>((2.46/(2.46-1))*((H30*2.46)-G30))*0.0003136*((5*1)/(150/1000))</f>
        <v>0.4648110465753425</v>
      </c>
      <c r="M30">
        <v>100</v>
      </c>
    </row>
    <row r="31" spans="1:13" s="8" customFormat="1" ht="12.75">
      <c r="A31" t="s">
        <v>34</v>
      </c>
      <c r="B31" t="s">
        <v>57</v>
      </c>
      <c r="C31" t="s">
        <v>35</v>
      </c>
      <c r="D31">
        <v>2</v>
      </c>
      <c r="E31">
        <v>17</v>
      </c>
      <c r="F31">
        <v>9</v>
      </c>
      <c r="G31">
        <v>16.7</v>
      </c>
      <c r="H31">
        <v>11.9</v>
      </c>
      <c r="I31" s="3">
        <v>5</v>
      </c>
      <c r="J31" s="3">
        <v>1</v>
      </c>
      <c r="K31" s="6">
        <f>((2.49/(2.49-1))*(G31-H31))*0.0003136*((5*1))/(150/1000)</f>
        <v>0.08385116778523487</v>
      </c>
      <c r="L31" s="6">
        <f>((2.46/(2.46-1))*((H31*2.46)-G31))*0.0003136*((5*1)/(150/1000))</f>
        <v>0.22146775671232882</v>
      </c>
      <c r="M31">
        <v>75</v>
      </c>
    </row>
    <row r="32" spans="1:13" s="8" customFormat="1" ht="12.75">
      <c r="A32" t="s">
        <v>34</v>
      </c>
      <c r="B32" t="s">
        <v>52</v>
      </c>
      <c r="C32" t="s">
        <v>35</v>
      </c>
      <c r="D32">
        <v>2</v>
      </c>
      <c r="E32">
        <v>17</v>
      </c>
      <c r="F32">
        <v>11</v>
      </c>
      <c r="G32">
        <v>12.2</v>
      </c>
      <c r="H32">
        <v>6.95</v>
      </c>
      <c r="I32" s="3">
        <v>5</v>
      </c>
      <c r="J32" s="3">
        <v>1</v>
      </c>
      <c r="K32" s="6">
        <f>((2.49/(2.49-1))*(G32-H32))*0.0003136*((5*1))/(150/1000)</f>
        <v>0.09171221476510065</v>
      </c>
      <c r="L32" s="6">
        <f>((2.46/(2.46-1))*((H32*2.46)-G32))*0.0003136*((5*1)/(150/1000))</f>
        <v>0.08625159890410963</v>
      </c>
      <c r="M32">
        <v>45</v>
      </c>
    </row>
    <row r="33" spans="1:13" s="8" customFormat="1" ht="12.75">
      <c r="A33" t="s">
        <v>34</v>
      </c>
      <c r="B33" t="s">
        <v>54</v>
      </c>
      <c r="C33" t="s">
        <v>35</v>
      </c>
      <c r="D33">
        <v>2</v>
      </c>
      <c r="E33">
        <v>17</v>
      </c>
      <c r="F33">
        <v>13</v>
      </c>
      <c r="G33">
        <v>12.3</v>
      </c>
      <c r="H33">
        <v>6.02</v>
      </c>
      <c r="I33" s="3">
        <v>5</v>
      </c>
      <c r="J33" s="3">
        <v>1</v>
      </c>
      <c r="K33" s="6">
        <f>((2.49/(2.49-1))*(G33-H33))*0.0003136*((5*1))/(150/1000)</f>
        <v>0.10970527785234901</v>
      </c>
      <c r="L33" s="6">
        <f>((2.46/(2.46-1))*((H33*2.46)-G33))*0.0003136*((5*1)/(150/1000))</f>
        <v>0.044194917698630105</v>
      </c>
      <c r="M33">
        <v>25</v>
      </c>
    </row>
    <row r="34" spans="1:13" s="8" customFormat="1" ht="12.75">
      <c r="A34" t="s">
        <v>34</v>
      </c>
      <c r="B34" t="s">
        <v>58</v>
      </c>
      <c r="C34" t="s">
        <v>35</v>
      </c>
      <c r="D34">
        <v>2</v>
      </c>
      <c r="E34">
        <v>17</v>
      </c>
      <c r="F34">
        <v>15</v>
      </c>
      <c r="G34">
        <v>8.45</v>
      </c>
      <c r="H34">
        <v>4.02</v>
      </c>
      <c r="I34" s="3">
        <v>5</v>
      </c>
      <c r="J34" s="3">
        <v>1</v>
      </c>
      <c r="K34" s="6">
        <f>((2.49/(2.49-1))*(G34-H34))*0.0003136*((5*1))/(150/1000)</f>
        <v>0.07738764026845638</v>
      </c>
      <c r="L34" s="6">
        <f>((2.46/(2.46-1))*((H34*2.46)-G34))*0.0003136*((5*1)/(150/1000))</f>
        <v>0.025348846465753416</v>
      </c>
      <c r="M34">
        <v>5</v>
      </c>
    </row>
    <row r="35" spans="1:13" s="8" customFormat="1" ht="12.75">
      <c r="A35" t="s">
        <v>34</v>
      </c>
      <c r="B35" t="s">
        <v>65</v>
      </c>
      <c r="C35" t="s">
        <v>35</v>
      </c>
      <c r="D35">
        <v>2</v>
      </c>
      <c r="E35">
        <v>23</v>
      </c>
      <c r="F35">
        <v>1</v>
      </c>
      <c r="G35">
        <v>0.282</v>
      </c>
      <c r="H35">
        <v>-0.1</v>
      </c>
      <c r="I35" s="3">
        <v>5</v>
      </c>
      <c r="J35" s="3">
        <v>1</v>
      </c>
      <c r="K35" s="6">
        <f>((2.49/(2.49-1))*(G35-H35))*0.0003136*((5*1))/(150/1000)</f>
        <v>0.00667315543624161</v>
      </c>
      <c r="L35" s="6">
        <f>((2.46/(2.46-1))*((H35*2.46)-G35))*0.0003136*((5*1)/(150/1000))</f>
        <v>-0.009299743561643837</v>
      </c>
      <c r="M35">
        <v>175</v>
      </c>
    </row>
    <row r="36" spans="1:13" s="8" customFormat="1" ht="12.75">
      <c r="A36" t="s">
        <v>34</v>
      </c>
      <c r="B36" t="s">
        <v>62</v>
      </c>
      <c r="C36" t="s">
        <v>35</v>
      </c>
      <c r="D36">
        <v>2</v>
      </c>
      <c r="E36">
        <v>23</v>
      </c>
      <c r="F36">
        <v>3</v>
      </c>
      <c r="G36">
        <v>4.46</v>
      </c>
      <c r="H36">
        <v>2.97</v>
      </c>
      <c r="I36" s="3">
        <v>5</v>
      </c>
      <c r="J36" s="3">
        <v>1</v>
      </c>
      <c r="K36" s="6">
        <f>((2.49/(2.49-1))*(G36-H36))*0.0003136*((5*1))/(150/1000)</f>
        <v>0.02602879999999999</v>
      </c>
      <c r="L36" s="6">
        <f>((2.46/(2.46-1))*((H36*2.46)-G36))*0.0003136*((5*1)/(150/1000))</f>
        <v>0.050130549479452065</v>
      </c>
      <c r="M36">
        <v>150</v>
      </c>
    </row>
    <row r="37" spans="1:13" s="8" customFormat="1" ht="12.75">
      <c r="A37" t="s">
        <v>34</v>
      </c>
      <c r="B37" t="s">
        <v>60</v>
      </c>
      <c r="C37" t="s">
        <v>35</v>
      </c>
      <c r="D37">
        <v>2</v>
      </c>
      <c r="E37">
        <v>23</v>
      </c>
      <c r="F37">
        <v>5</v>
      </c>
      <c r="G37">
        <v>23.4</v>
      </c>
      <c r="H37">
        <v>16.1</v>
      </c>
      <c r="I37" s="3">
        <v>5</v>
      </c>
      <c r="J37" s="3">
        <v>1</v>
      </c>
      <c r="K37" s="6">
        <f>((2.49/(2.49-1))*(G37-H37))*0.0003136*((5*1))/(150/1000)</f>
        <v>0.12752365100671137</v>
      </c>
      <c r="L37" s="6">
        <f>((2.46/(2.46-1))*((H37*2.46)-G37))*0.0003136*((5*1)/(150/1000))</f>
        <v>0.2854387200000001</v>
      </c>
      <c r="M37">
        <v>125</v>
      </c>
    </row>
    <row r="38" spans="1:13" s="8" customFormat="1" ht="12.75">
      <c r="A38" t="s">
        <v>34</v>
      </c>
      <c r="B38" t="s">
        <v>63</v>
      </c>
      <c r="C38" t="s">
        <v>35</v>
      </c>
      <c r="D38">
        <v>2</v>
      </c>
      <c r="E38">
        <v>23</v>
      </c>
      <c r="F38">
        <v>7</v>
      </c>
      <c r="G38">
        <v>47.8</v>
      </c>
      <c r="H38">
        <v>32.5</v>
      </c>
      <c r="I38" s="3">
        <v>5</v>
      </c>
      <c r="J38" s="3">
        <v>1</v>
      </c>
      <c r="K38" s="6">
        <f>((2.49/(2.49-1))*(G38-H38))*0.0003136*((5*1))/(150/1000)</f>
        <v>0.26727559731543615</v>
      </c>
      <c r="L38" s="6">
        <f>((2.46/(2.46-1))*((H38*2.46)-G38))*0.0003136*((5*1)/(150/1000))</f>
        <v>0.5662627945205481</v>
      </c>
      <c r="M38">
        <v>100</v>
      </c>
    </row>
    <row r="39" spans="1:13" s="8" customFormat="1" ht="12.75">
      <c r="A39" t="s">
        <v>34</v>
      </c>
      <c r="B39" t="s">
        <v>67</v>
      </c>
      <c r="C39" t="s">
        <v>35</v>
      </c>
      <c r="D39">
        <v>2</v>
      </c>
      <c r="E39">
        <v>23</v>
      </c>
      <c r="F39">
        <v>9</v>
      </c>
      <c r="G39">
        <v>14</v>
      </c>
      <c r="H39">
        <v>7.55</v>
      </c>
      <c r="I39" s="3">
        <v>5</v>
      </c>
      <c r="J39" s="3">
        <v>1</v>
      </c>
      <c r="K39" s="6">
        <f>((2.49/(2.49-1))*(G39-H39))*0.0003136*((5*1))/(150/1000)</f>
        <v>0.1126750067114094</v>
      </c>
      <c r="L39" s="6">
        <f>((2.46/(2.46-1))*((H39*2.46)-G39))*0.0003136*((5*1)/(150/1000))</f>
        <v>0.08054493808219179</v>
      </c>
      <c r="M39">
        <v>75</v>
      </c>
    </row>
    <row r="40" spans="1:13" s="8" customFormat="1" ht="12.75">
      <c r="A40" t="s">
        <v>34</v>
      </c>
      <c r="B40" t="s">
        <v>61</v>
      </c>
      <c r="C40" t="s">
        <v>35</v>
      </c>
      <c r="D40">
        <v>2</v>
      </c>
      <c r="E40">
        <v>23</v>
      </c>
      <c r="F40">
        <v>11</v>
      </c>
      <c r="G40">
        <v>10.4</v>
      </c>
      <c r="H40">
        <v>5.37</v>
      </c>
      <c r="I40" s="3">
        <v>5</v>
      </c>
      <c r="J40" s="3">
        <v>1</v>
      </c>
      <c r="K40" s="6">
        <f>((2.49/(2.49-1))*(G40-H40))*0.0003136*((5*1))/(150/1000)</f>
        <v>0.08786903624161074</v>
      </c>
      <c r="L40" s="6">
        <f>((2.46/(2.46-1))*((H40*2.46)-G40))*0.0003136*((5*1)/(150/1000))</f>
        <v>0.04949647605479453</v>
      </c>
      <c r="M40">
        <v>45</v>
      </c>
    </row>
    <row r="41" spans="1:13" s="8" customFormat="1" ht="12.75">
      <c r="A41" t="s">
        <v>34</v>
      </c>
      <c r="B41" t="s">
        <v>64</v>
      </c>
      <c r="C41" t="s">
        <v>35</v>
      </c>
      <c r="D41">
        <v>2</v>
      </c>
      <c r="E41">
        <v>23</v>
      </c>
      <c r="F41">
        <v>13</v>
      </c>
      <c r="G41">
        <v>10</v>
      </c>
      <c r="H41">
        <v>5.01</v>
      </c>
      <c r="I41" s="3">
        <v>5</v>
      </c>
      <c r="J41" s="3">
        <v>1</v>
      </c>
      <c r="K41" s="6">
        <f>((2.49/(2.49-1))*(G41-H41))*0.0003136*((5*1))/(150/1000)</f>
        <v>0.08717027651006712</v>
      </c>
      <c r="L41" s="6">
        <f>((2.46/(2.46-1))*((H41*2.46)-G41))*0.0003136*((5*1)/(150/1000))</f>
        <v>0.04094353008219176</v>
      </c>
      <c r="M41">
        <v>25</v>
      </c>
    </row>
    <row r="42" spans="1:13" s="8" customFormat="1" ht="12.75">
      <c r="A42" t="s">
        <v>34</v>
      </c>
      <c r="B42" t="s">
        <v>66</v>
      </c>
      <c r="C42" t="s">
        <v>35</v>
      </c>
      <c r="D42">
        <v>2</v>
      </c>
      <c r="E42">
        <v>23</v>
      </c>
      <c r="F42">
        <v>15</v>
      </c>
      <c r="G42">
        <v>10.4</v>
      </c>
      <c r="H42">
        <v>4.98</v>
      </c>
      <c r="I42" s="3">
        <v>5</v>
      </c>
      <c r="J42" s="3">
        <v>1</v>
      </c>
      <c r="K42" s="6">
        <f>((2.49/(2.49-1))*(G42-H42))*0.0003136*((5*1))/(150/1000)</f>
        <v>0.09468194362416106</v>
      </c>
      <c r="L42" s="6">
        <f>((2.46/(2.46-1))*((H42*2.46)-G42))*0.0003136*((5*1)/(150/1000))</f>
        <v>0.03259841928767126</v>
      </c>
      <c r="M42">
        <v>5</v>
      </c>
    </row>
    <row r="43" spans="1:13" s="8" customFormat="1" ht="12.75">
      <c r="A43" t="s">
        <v>34</v>
      </c>
      <c r="B43" t="s">
        <v>36</v>
      </c>
      <c r="C43">
        <v>3</v>
      </c>
      <c r="D43">
        <v>2</v>
      </c>
      <c r="E43">
        <v>1</v>
      </c>
      <c r="F43">
        <v>1</v>
      </c>
      <c r="G43">
        <v>10.9</v>
      </c>
      <c r="H43">
        <v>7.9</v>
      </c>
      <c r="I43" s="3">
        <v>5</v>
      </c>
      <c r="J43" s="3">
        <v>1</v>
      </c>
      <c r="K43" s="6">
        <f>((2.49/(2.49-1))*(G43-H43))*0.0003136*((5*1))/(1000/1000)</f>
        <v>0.007861046979865772</v>
      </c>
      <c r="L43" s="6">
        <f>((2.46/(2.46-1))*((H43*2.46)-G43))*0.0003136*((5*1)/(1000/1000))</f>
        <v>0.022546594191780824</v>
      </c>
      <c r="M43">
        <v>175</v>
      </c>
    </row>
    <row r="44" spans="1:13" s="8" customFormat="1" ht="12.75">
      <c r="A44" t="s">
        <v>34</v>
      </c>
      <c r="B44" t="s">
        <v>40</v>
      </c>
      <c r="C44">
        <v>3</v>
      </c>
      <c r="D44">
        <v>2</v>
      </c>
      <c r="E44">
        <v>1</v>
      </c>
      <c r="F44">
        <v>3</v>
      </c>
      <c r="G44">
        <v>23.9</v>
      </c>
      <c r="H44">
        <v>14.2</v>
      </c>
      <c r="I44" s="3">
        <v>5</v>
      </c>
      <c r="J44" s="3">
        <v>1</v>
      </c>
      <c r="K44" s="6">
        <f aca="true" t="shared" si="0" ref="K44:K82">((2.49/(2.49-1))*(G44-H44))*0.0003136*((5*1))/(1000/1000)</f>
        <v>0.02541738523489932</v>
      </c>
      <c r="L44" s="6">
        <f aca="true" t="shared" si="1" ref="L44:L82">((2.46/(2.46-1))*((H44*2.46)-G44))*0.0003136*((5*1)/(1000/1000))</f>
        <v>0.029146241753424652</v>
      </c>
      <c r="M44">
        <v>150</v>
      </c>
    </row>
    <row r="45" spans="1:13" s="8" customFormat="1" ht="12.75">
      <c r="A45" t="s">
        <v>34</v>
      </c>
      <c r="B45" t="s">
        <v>37</v>
      </c>
      <c r="C45">
        <v>3</v>
      </c>
      <c r="D45">
        <v>2</v>
      </c>
      <c r="E45">
        <v>1</v>
      </c>
      <c r="F45">
        <v>5</v>
      </c>
      <c r="G45">
        <v>9.87</v>
      </c>
      <c r="H45">
        <v>5.97</v>
      </c>
      <c r="I45" s="3">
        <v>5</v>
      </c>
      <c r="J45" s="3">
        <v>1</v>
      </c>
      <c r="K45" s="6">
        <f t="shared" si="0"/>
        <v>0.010219361073825501</v>
      </c>
      <c r="L45" s="6">
        <f t="shared" si="1"/>
        <v>0.012724268449315068</v>
      </c>
      <c r="M45">
        <v>125</v>
      </c>
    </row>
    <row r="46" spans="1:13" s="8" customFormat="1" ht="12.75">
      <c r="A46" t="s">
        <v>34</v>
      </c>
      <c r="B46" t="s">
        <v>39</v>
      </c>
      <c r="C46">
        <v>3</v>
      </c>
      <c r="D46">
        <v>2</v>
      </c>
      <c r="E46">
        <v>1</v>
      </c>
      <c r="F46">
        <v>7</v>
      </c>
      <c r="G46">
        <v>8.43</v>
      </c>
      <c r="H46">
        <v>4.41</v>
      </c>
      <c r="I46" s="3">
        <v>5</v>
      </c>
      <c r="J46" s="3">
        <v>1</v>
      </c>
      <c r="K46" s="6">
        <f t="shared" si="0"/>
        <v>0.010533802953020132</v>
      </c>
      <c r="L46" s="6">
        <f t="shared" si="1"/>
        <v>0.006389874936986301</v>
      </c>
      <c r="M46">
        <v>100</v>
      </c>
    </row>
    <row r="47" spans="1:13" s="8" customFormat="1" ht="12.75">
      <c r="A47" t="s">
        <v>34</v>
      </c>
      <c r="B47" t="s">
        <v>42</v>
      </c>
      <c r="C47">
        <v>3</v>
      </c>
      <c r="D47">
        <v>2</v>
      </c>
      <c r="E47">
        <v>1</v>
      </c>
      <c r="F47">
        <v>9</v>
      </c>
      <c r="G47">
        <v>10.5</v>
      </c>
      <c r="H47">
        <v>5.23</v>
      </c>
      <c r="I47" s="3">
        <v>5</v>
      </c>
      <c r="J47" s="3">
        <v>1</v>
      </c>
      <c r="K47" s="6">
        <f t="shared" si="0"/>
        <v>0.013809239194630868</v>
      </c>
      <c r="L47" s="6">
        <f t="shared" si="1"/>
        <v>0.006250378783561644</v>
      </c>
      <c r="M47">
        <v>75</v>
      </c>
    </row>
    <row r="48" spans="1:13" s="8" customFormat="1" ht="12.75">
      <c r="A48" t="s">
        <v>34</v>
      </c>
      <c r="B48" t="s">
        <v>41</v>
      </c>
      <c r="C48">
        <v>3</v>
      </c>
      <c r="D48">
        <v>2</v>
      </c>
      <c r="E48">
        <v>1</v>
      </c>
      <c r="F48">
        <v>11</v>
      </c>
      <c r="G48">
        <v>3.16</v>
      </c>
      <c r="H48">
        <v>1.24</v>
      </c>
      <c r="I48" s="3">
        <v>5</v>
      </c>
      <c r="J48" s="3">
        <v>1</v>
      </c>
      <c r="K48" s="6">
        <f t="shared" si="0"/>
        <v>0.005031070067114094</v>
      </c>
      <c r="L48" s="6">
        <f t="shared" si="1"/>
        <v>-0.00028956019726027497</v>
      </c>
      <c r="M48">
        <v>45</v>
      </c>
    </row>
    <row r="49" spans="1:13" s="8" customFormat="1" ht="12.75">
      <c r="A49" t="s">
        <v>34</v>
      </c>
      <c r="B49" t="s">
        <v>43</v>
      </c>
      <c r="C49">
        <v>3</v>
      </c>
      <c r="D49">
        <v>2</v>
      </c>
      <c r="E49">
        <v>1</v>
      </c>
      <c r="F49">
        <v>13</v>
      </c>
      <c r="G49">
        <v>6.99</v>
      </c>
      <c r="H49">
        <v>3.2</v>
      </c>
      <c r="I49" s="3">
        <v>5</v>
      </c>
      <c r="J49" s="3">
        <v>1</v>
      </c>
      <c r="K49" s="6">
        <f t="shared" si="0"/>
        <v>0.009931122684563757</v>
      </c>
      <c r="L49" s="6">
        <f t="shared" si="1"/>
        <v>0.0023302198356164373</v>
      </c>
      <c r="M49">
        <v>25</v>
      </c>
    </row>
    <row r="50" spans="1:13" s="8" customFormat="1" ht="12.75">
      <c r="A50" t="s">
        <v>34</v>
      </c>
      <c r="B50" t="s">
        <v>38</v>
      </c>
      <c r="C50">
        <v>3</v>
      </c>
      <c r="D50">
        <v>2</v>
      </c>
      <c r="E50">
        <v>1</v>
      </c>
      <c r="F50">
        <v>15</v>
      </c>
      <c r="G50">
        <v>6.93</v>
      </c>
      <c r="H50">
        <v>3.12</v>
      </c>
      <c r="I50" s="3">
        <v>5</v>
      </c>
      <c r="J50" s="3">
        <v>1</v>
      </c>
      <c r="K50" s="6">
        <f t="shared" si="0"/>
        <v>0.009983529664429528</v>
      </c>
      <c r="L50" s="6">
        <f t="shared" si="1"/>
        <v>0.001968797983561645</v>
      </c>
      <c r="M50">
        <v>5</v>
      </c>
    </row>
    <row r="51" spans="1:13" s="8" customFormat="1" ht="12.75">
      <c r="A51" t="s">
        <v>34</v>
      </c>
      <c r="B51" t="s">
        <v>45</v>
      </c>
      <c r="C51">
        <v>3</v>
      </c>
      <c r="D51">
        <v>2</v>
      </c>
      <c r="E51">
        <v>7</v>
      </c>
      <c r="F51">
        <v>1</v>
      </c>
      <c r="G51">
        <v>11.3</v>
      </c>
      <c r="H51">
        <v>7.81</v>
      </c>
      <c r="I51" s="3">
        <v>5</v>
      </c>
      <c r="J51" s="3">
        <v>1</v>
      </c>
      <c r="K51" s="6">
        <f t="shared" si="0"/>
        <v>0.009145017986577183</v>
      </c>
      <c r="L51" s="6">
        <f t="shared" si="1"/>
        <v>0.02090487241643835</v>
      </c>
      <c r="M51">
        <v>175</v>
      </c>
    </row>
    <row r="52" spans="1:13" ht="12.75">
      <c r="A52" t="s">
        <v>34</v>
      </c>
      <c r="B52" t="s">
        <v>47</v>
      </c>
      <c r="C52">
        <v>3</v>
      </c>
      <c r="D52">
        <v>2</v>
      </c>
      <c r="E52">
        <v>7</v>
      </c>
      <c r="F52">
        <v>3</v>
      </c>
      <c r="G52">
        <v>29.3</v>
      </c>
      <c r="H52">
        <v>18.6</v>
      </c>
      <c r="I52" s="3">
        <v>5</v>
      </c>
      <c r="J52" s="3">
        <v>1</v>
      </c>
      <c r="K52" s="6">
        <f t="shared" si="0"/>
        <v>0.028037734228187915</v>
      </c>
      <c r="L52" s="6">
        <f t="shared" si="1"/>
        <v>0.04347630115068493</v>
      </c>
      <c r="M52">
        <v>150</v>
      </c>
    </row>
    <row r="53" spans="1:13" ht="12.75">
      <c r="A53" s="23" t="s">
        <v>34</v>
      </c>
      <c r="B53" s="24" t="s">
        <v>51</v>
      </c>
      <c r="C53" s="23">
        <v>3</v>
      </c>
      <c r="D53" s="23">
        <v>2</v>
      </c>
      <c r="E53" s="23">
        <v>7</v>
      </c>
      <c r="F53" s="23">
        <v>5</v>
      </c>
      <c r="G53" s="23">
        <v>23.4</v>
      </c>
      <c r="H53" s="23">
        <v>14.8</v>
      </c>
      <c r="I53" s="3">
        <v>5</v>
      </c>
      <c r="J53" s="3">
        <v>1</v>
      </c>
      <c r="K53" s="6">
        <f t="shared" si="0"/>
        <v>0.02253500134228187</v>
      </c>
      <c r="L53" s="6">
        <f t="shared" si="1"/>
        <v>0.03436677961643836</v>
      </c>
      <c r="M53">
        <v>125</v>
      </c>
    </row>
    <row r="54" spans="1:13" ht="12.75">
      <c r="A54" t="s">
        <v>34</v>
      </c>
      <c r="B54" t="s">
        <v>46</v>
      </c>
      <c r="C54">
        <v>3</v>
      </c>
      <c r="D54">
        <v>2</v>
      </c>
      <c r="E54">
        <v>7</v>
      </c>
      <c r="F54">
        <v>7</v>
      </c>
      <c r="G54">
        <v>9.33</v>
      </c>
      <c r="H54">
        <v>5.81</v>
      </c>
      <c r="I54" s="3">
        <v>5</v>
      </c>
      <c r="J54" s="3">
        <v>1</v>
      </c>
      <c r="K54" s="6">
        <f t="shared" si="0"/>
        <v>0.00922362845637584</v>
      </c>
      <c r="L54" s="6">
        <f t="shared" si="1"/>
        <v>0.01311105323835616</v>
      </c>
      <c r="M54">
        <v>100</v>
      </c>
    </row>
    <row r="55" spans="1:13" ht="12.75">
      <c r="A55" t="s">
        <v>34</v>
      </c>
      <c r="B55" t="s">
        <v>50</v>
      </c>
      <c r="C55">
        <v>3</v>
      </c>
      <c r="D55">
        <v>2</v>
      </c>
      <c r="E55">
        <v>7</v>
      </c>
      <c r="F55">
        <v>9</v>
      </c>
      <c r="G55">
        <v>4.38</v>
      </c>
      <c r="H55">
        <v>2.34</v>
      </c>
      <c r="I55" s="3">
        <v>5</v>
      </c>
      <c r="J55" s="3">
        <v>1</v>
      </c>
      <c r="K55" s="6">
        <f t="shared" si="0"/>
        <v>0.005345511946308724</v>
      </c>
      <c r="L55" s="6">
        <f t="shared" si="1"/>
        <v>0.003636411090410957</v>
      </c>
      <c r="M55">
        <v>75</v>
      </c>
    </row>
    <row r="56" spans="1:13" ht="12.75">
      <c r="A56" t="s">
        <v>34</v>
      </c>
      <c r="B56" t="s">
        <v>49</v>
      </c>
      <c r="C56">
        <v>3</v>
      </c>
      <c r="D56">
        <v>2</v>
      </c>
      <c r="E56">
        <v>7</v>
      </c>
      <c r="F56">
        <v>11</v>
      </c>
      <c r="G56">
        <v>3.25</v>
      </c>
      <c r="H56">
        <v>2.31</v>
      </c>
      <c r="I56" s="3">
        <v>5</v>
      </c>
      <c r="J56" s="3">
        <v>1</v>
      </c>
      <c r="K56" s="6">
        <f t="shared" si="0"/>
        <v>0.002463128053691275</v>
      </c>
      <c r="L56" s="6">
        <f t="shared" si="1"/>
        <v>0.006426862553424658</v>
      </c>
      <c r="M56">
        <v>45</v>
      </c>
    </row>
    <row r="57" spans="1:13" ht="12.75">
      <c r="A57" t="s">
        <v>34</v>
      </c>
      <c r="B57" t="s">
        <v>44</v>
      </c>
      <c r="C57">
        <v>3</v>
      </c>
      <c r="D57">
        <v>2</v>
      </c>
      <c r="E57">
        <v>7</v>
      </c>
      <c r="F57">
        <v>13</v>
      </c>
      <c r="G57">
        <v>4.97</v>
      </c>
      <c r="H57">
        <v>2.12</v>
      </c>
      <c r="I57" s="3">
        <v>5</v>
      </c>
      <c r="J57" s="3">
        <v>1</v>
      </c>
      <c r="K57" s="6">
        <f t="shared" si="0"/>
        <v>0.007467994630872481</v>
      </c>
      <c r="L57" s="6">
        <f t="shared" si="1"/>
        <v>0.0006478116821917821</v>
      </c>
      <c r="M57">
        <v>25</v>
      </c>
    </row>
    <row r="58" spans="1:36" ht="12.75">
      <c r="A58" t="s">
        <v>34</v>
      </c>
      <c r="B58" t="s">
        <v>48</v>
      </c>
      <c r="C58">
        <v>3</v>
      </c>
      <c r="D58">
        <v>2</v>
      </c>
      <c r="E58">
        <v>7</v>
      </c>
      <c r="F58">
        <v>15</v>
      </c>
      <c r="G58">
        <v>5.89</v>
      </c>
      <c r="H58">
        <v>2.79</v>
      </c>
      <c r="I58" s="3">
        <v>5</v>
      </c>
      <c r="J58" s="3">
        <v>1</v>
      </c>
      <c r="K58" s="6">
        <f t="shared" si="0"/>
        <v>0.008123081879194628</v>
      </c>
      <c r="L58" s="6">
        <f t="shared" si="1"/>
        <v>0.0025716961315068515</v>
      </c>
      <c r="M58">
        <v>5</v>
      </c>
      <c r="O58" s="9"/>
      <c r="P58" s="9"/>
      <c r="Q58" s="9"/>
      <c r="R58" s="9"/>
      <c r="S58" s="9"/>
      <c r="T58" s="10"/>
      <c r="U58" s="10"/>
      <c r="W58" s="11"/>
      <c r="X58" s="9"/>
      <c r="Y58" s="9"/>
      <c r="Z58" s="9"/>
      <c r="AA58" s="9"/>
      <c r="AB58" s="10"/>
      <c r="AC58" s="10"/>
      <c r="AE58" s="9"/>
      <c r="AF58" s="9"/>
      <c r="AG58" s="9"/>
      <c r="AH58" s="9"/>
      <c r="AI58" s="10"/>
      <c r="AJ58" s="10"/>
    </row>
    <row r="59" spans="1:36" ht="12.75">
      <c r="A59" t="s">
        <v>34</v>
      </c>
      <c r="B59" t="s">
        <v>68</v>
      </c>
      <c r="C59">
        <v>3</v>
      </c>
      <c r="D59">
        <v>2</v>
      </c>
      <c r="E59">
        <v>13</v>
      </c>
      <c r="F59">
        <v>1</v>
      </c>
      <c r="G59">
        <v>10.1</v>
      </c>
      <c r="H59">
        <v>5.26</v>
      </c>
      <c r="I59" s="3">
        <v>5</v>
      </c>
      <c r="J59" s="3">
        <v>1</v>
      </c>
      <c r="K59" s="6">
        <f t="shared" si="0"/>
        <v>0.012682489127516777</v>
      </c>
      <c r="L59" s="6">
        <f t="shared" si="1"/>
        <v>0.0075021454027397235</v>
      </c>
      <c r="M59">
        <v>175</v>
      </c>
      <c r="P59" s="3"/>
      <c r="Q59" s="3"/>
      <c r="R59" s="2"/>
      <c r="S59" s="2"/>
      <c r="T59" s="6"/>
      <c r="U59" s="6"/>
      <c r="X59" s="3"/>
      <c r="Y59" s="3"/>
      <c r="Z59" s="12"/>
      <c r="AA59" s="2"/>
      <c r="AB59" s="6"/>
      <c r="AC59" s="6"/>
      <c r="AE59" s="3"/>
      <c r="AF59" s="3"/>
      <c r="AG59" s="12"/>
      <c r="AH59" s="2"/>
      <c r="AI59" s="6"/>
      <c r="AJ59" s="6"/>
    </row>
    <row r="60" spans="1:36" ht="12.75">
      <c r="A60" t="s">
        <v>34</v>
      </c>
      <c r="B60" t="s">
        <v>69</v>
      </c>
      <c r="C60">
        <v>3</v>
      </c>
      <c r="D60">
        <v>2</v>
      </c>
      <c r="E60">
        <v>13</v>
      </c>
      <c r="F60">
        <v>3</v>
      </c>
      <c r="G60">
        <v>16.5</v>
      </c>
      <c r="H60">
        <v>8.68</v>
      </c>
      <c r="I60" s="3">
        <v>5</v>
      </c>
      <c r="J60" s="3">
        <v>1</v>
      </c>
      <c r="K60" s="6">
        <f t="shared" si="0"/>
        <v>0.02049112912751678</v>
      </c>
      <c r="L60" s="6">
        <f t="shared" si="1"/>
        <v>0.012820964646575337</v>
      </c>
      <c r="M60">
        <v>150</v>
      </c>
      <c r="P60" s="3"/>
      <c r="Q60" s="3"/>
      <c r="R60" s="2"/>
      <c r="S60" s="2"/>
      <c r="T60" s="6"/>
      <c r="U60" s="6"/>
      <c r="X60" s="3"/>
      <c r="Y60" s="3"/>
      <c r="Z60" s="12"/>
      <c r="AA60" s="2"/>
      <c r="AB60" s="6"/>
      <c r="AC60" s="6"/>
      <c r="AE60" s="3"/>
      <c r="AF60" s="3"/>
      <c r="AG60" s="12"/>
      <c r="AH60" s="2"/>
      <c r="AI60" s="6"/>
      <c r="AJ60" s="6"/>
    </row>
    <row r="61" spans="1:36" ht="12.75">
      <c r="A61" t="s">
        <v>34</v>
      </c>
      <c r="B61" t="s">
        <v>70</v>
      </c>
      <c r="C61">
        <v>3</v>
      </c>
      <c r="D61">
        <v>2</v>
      </c>
      <c r="E61">
        <v>13</v>
      </c>
      <c r="F61">
        <v>5</v>
      </c>
      <c r="G61">
        <v>17.2</v>
      </c>
      <c r="H61">
        <v>9.37</v>
      </c>
      <c r="I61" s="3">
        <v>5</v>
      </c>
      <c r="J61" s="3">
        <v>1</v>
      </c>
      <c r="K61" s="6">
        <f t="shared" si="0"/>
        <v>0.020517332617449664</v>
      </c>
      <c r="L61" s="6">
        <f t="shared" si="1"/>
        <v>0.015456068120547938</v>
      </c>
      <c r="M61">
        <v>125</v>
      </c>
      <c r="P61" s="3"/>
      <c r="Q61" s="3"/>
      <c r="R61" s="2"/>
      <c r="S61" s="2"/>
      <c r="T61" s="6"/>
      <c r="U61" s="6"/>
      <c r="X61" s="3"/>
      <c r="Y61" s="3"/>
      <c r="Z61" s="12"/>
      <c r="AA61" s="2"/>
      <c r="AB61" s="6"/>
      <c r="AC61" s="6"/>
      <c r="AE61" s="3"/>
      <c r="AF61" s="3"/>
      <c r="AG61" s="12"/>
      <c r="AH61" s="2"/>
      <c r="AI61" s="6"/>
      <c r="AJ61" s="6"/>
    </row>
    <row r="62" spans="1:36" ht="12.75">
      <c r="A62" t="s">
        <v>34</v>
      </c>
      <c r="B62" t="s">
        <v>71</v>
      </c>
      <c r="C62">
        <v>3</v>
      </c>
      <c r="D62">
        <v>2</v>
      </c>
      <c r="E62">
        <v>13</v>
      </c>
      <c r="F62">
        <v>7</v>
      </c>
      <c r="G62">
        <v>17.2</v>
      </c>
      <c r="H62">
        <v>9.3</v>
      </c>
      <c r="I62" s="3">
        <v>5</v>
      </c>
      <c r="J62" s="3">
        <v>1</v>
      </c>
      <c r="K62" s="6">
        <f t="shared" si="0"/>
        <v>0.020700757046979858</v>
      </c>
      <c r="L62" s="6">
        <f t="shared" si="1"/>
        <v>0.015001120438356169</v>
      </c>
      <c r="M62">
        <v>100</v>
      </c>
      <c r="P62" s="3"/>
      <c r="Q62" s="3"/>
      <c r="R62" s="2"/>
      <c r="S62" s="2"/>
      <c r="T62" s="6"/>
      <c r="U62" s="6"/>
      <c r="X62" s="3"/>
      <c r="Y62" s="3"/>
      <c r="Z62" s="12"/>
      <c r="AA62" s="2"/>
      <c r="AB62" s="6"/>
      <c r="AC62" s="6"/>
      <c r="AE62" s="3"/>
      <c r="AF62" s="3"/>
      <c r="AG62" s="12"/>
      <c r="AH62" s="2"/>
      <c r="AI62" s="6"/>
      <c r="AJ62" s="6"/>
    </row>
    <row r="63" spans="1:36" ht="12.75">
      <c r="A63" t="s">
        <v>34</v>
      </c>
      <c r="B63" t="s">
        <v>72</v>
      </c>
      <c r="C63">
        <v>3</v>
      </c>
      <c r="D63">
        <v>2</v>
      </c>
      <c r="E63">
        <v>13</v>
      </c>
      <c r="F63">
        <v>9</v>
      </c>
      <c r="G63">
        <v>5.82</v>
      </c>
      <c r="H63">
        <v>2.42</v>
      </c>
      <c r="I63" s="3">
        <v>5</v>
      </c>
      <c r="J63" s="3">
        <v>1</v>
      </c>
      <c r="K63" s="6">
        <f t="shared" si="0"/>
        <v>0.008909186577181207</v>
      </c>
      <c r="L63" s="6">
        <f t="shared" si="1"/>
        <v>0.0003519107506849303</v>
      </c>
      <c r="M63">
        <v>75</v>
      </c>
      <c r="P63" s="3"/>
      <c r="Q63" s="3"/>
      <c r="R63" s="2"/>
      <c r="S63" s="2"/>
      <c r="T63" s="6"/>
      <c r="U63" s="6"/>
      <c r="X63" s="3"/>
      <c r="Y63" s="3"/>
      <c r="Z63" s="12"/>
      <c r="AA63" s="2"/>
      <c r="AB63" s="6"/>
      <c r="AC63" s="6"/>
      <c r="AE63" s="3"/>
      <c r="AF63" s="3"/>
      <c r="AG63" s="12"/>
      <c r="AH63" s="2"/>
      <c r="AI63" s="6"/>
      <c r="AJ63" s="6"/>
    </row>
    <row r="64" spans="1:36" ht="12.75">
      <c r="A64" t="s">
        <v>34</v>
      </c>
      <c r="B64" t="s">
        <v>73</v>
      </c>
      <c r="C64">
        <v>3</v>
      </c>
      <c r="D64">
        <v>2</v>
      </c>
      <c r="E64">
        <v>13</v>
      </c>
      <c r="F64">
        <v>11</v>
      </c>
      <c r="G64">
        <v>6.87</v>
      </c>
      <c r="H64">
        <v>3.02</v>
      </c>
      <c r="I64" s="3">
        <v>5</v>
      </c>
      <c r="J64" s="3">
        <v>1</v>
      </c>
      <c r="K64" s="6">
        <f t="shared" si="0"/>
        <v>0.010088343624161073</v>
      </c>
      <c r="L64" s="6">
        <f t="shared" si="1"/>
        <v>0.001477391079452054</v>
      </c>
      <c r="M64">
        <v>45</v>
      </c>
      <c r="P64" s="3"/>
      <c r="Q64" s="3"/>
      <c r="R64" s="2"/>
      <c r="S64" s="2"/>
      <c r="T64" s="6"/>
      <c r="U64" s="6"/>
      <c r="X64" s="3"/>
      <c r="Y64" s="3"/>
      <c r="Z64" s="12"/>
      <c r="AA64" s="2"/>
      <c r="AB64" s="6"/>
      <c r="AC64" s="6"/>
      <c r="AE64" s="3"/>
      <c r="AF64" s="3"/>
      <c r="AG64" s="12"/>
      <c r="AH64" s="2"/>
      <c r="AI64" s="6"/>
      <c r="AJ64" s="6"/>
    </row>
    <row r="65" spans="1:36" ht="12.75">
      <c r="A65" t="s">
        <v>34</v>
      </c>
      <c r="B65" t="s">
        <v>74</v>
      </c>
      <c r="C65">
        <v>3</v>
      </c>
      <c r="D65">
        <v>2</v>
      </c>
      <c r="E65">
        <v>13</v>
      </c>
      <c r="F65">
        <v>13</v>
      </c>
      <c r="G65">
        <v>13.2</v>
      </c>
      <c r="H65">
        <v>5.22</v>
      </c>
      <c r="I65" s="3">
        <v>5</v>
      </c>
      <c r="J65" s="3">
        <v>1</v>
      </c>
      <c r="K65" s="6">
        <f t="shared" si="0"/>
        <v>0.020910384966442947</v>
      </c>
      <c r="L65" s="6">
        <f t="shared" si="1"/>
        <v>-0.0009479397698630148</v>
      </c>
      <c r="M65">
        <v>25</v>
      </c>
      <c r="P65" s="3"/>
      <c r="Q65" s="3"/>
      <c r="R65" s="2"/>
      <c r="S65" s="2"/>
      <c r="T65" s="6"/>
      <c r="U65" s="6"/>
      <c r="X65" s="3"/>
      <c r="Y65" s="3"/>
      <c r="Z65" s="12"/>
      <c r="AA65" s="2"/>
      <c r="AB65" s="6"/>
      <c r="AC65" s="6"/>
      <c r="AE65" s="3"/>
      <c r="AF65" s="3"/>
      <c r="AG65" s="12"/>
      <c r="AH65" s="2"/>
      <c r="AI65" s="6"/>
      <c r="AJ65" s="6"/>
    </row>
    <row r="66" spans="1:36" ht="12.75">
      <c r="A66" t="s">
        <v>34</v>
      </c>
      <c r="B66" t="s">
        <v>75</v>
      </c>
      <c r="C66">
        <v>3</v>
      </c>
      <c r="D66">
        <v>2</v>
      </c>
      <c r="E66">
        <v>13</v>
      </c>
      <c r="F66">
        <v>15</v>
      </c>
      <c r="G66">
        <v>14.4</v>
      </c>
      <c r="H66">
        <v>5.9</v>
      </c>
      <c r="I66" s="3">
        <v>5</v>
      </c>
      <c r="J66" s="3">
        <v>1</v>
      </c>
      <c r="K66" s="6">
        <f t="shared" si="0"/>
        <v>0.022272966442953016</v>
      </c>
      <c r="L66" s="6">
        <f t="shared" si="1"/>
        <v>0.0003011848767123308</v>
      </c>
      <c r="M66">
        <v>5</v>
      </c>
      <c r="P66" s="3"/>
      <c r="Q66" s="3"/>
      <c r="R66" s="2"/>
      <c r="S66" s="2"/>
      <c r="T66" s="6"/>
      <c r="U66" s="6"/>
      <c r="X66" s="3"/>
      <c r="Y66" s="3"/>
      <c r="Z66" s="12"/>
      <c r="AA66" s="2"/>
      <c r="AB66" s="6"/>
      <c r="AC66" s="6"/>
      <c r="AE66" s="3"/>
      <c r="AF66" s="3"/>
      <c r="AG66" s="12"/>
      <c r="AH66" s="2"/>
      <c r="AI66" s="6"/>
      <c r="AJ66" s="6"/>
    </row>
    <row r="67" spans="1:36" ht="12.75">
      <c r="A67" t="s">
        <v>34</v>
      </c>
      <c r="B67" t="s">
        <v>53</v>
      </c>
      <c r="C67">
        <v>3</v>
      </c>
      <c r="D67">
        <v>2</v>
      </c>
      <c r="E67">
        <v>17</v>
      </c>
      <c r="F67">
        <v>1</v>
      </c>
      <c r="G67">
        <v>5.45</v>
      </c>
      <c r="H67">
        <v>3.45</v>
      </c>
      <c r="I67" s="3">
        <v>5</v>
      </c>
      <c r="J67" s="3">
        <v>1</v>
      </c>
      <c r="K67" s="6">
        <f t="shared" si="0"/>
        <v>0.00524069798657718</v>
      </c>
      <c r="L67" s="6">
        <f t="shared" si="1"/>
        <v>0.008023670794520547</v>
      </c>
      <c r="M67">
        <v>175</v>
      </c>
      <c r="P67" s="3"/>
      <c r="Q67" s="3"/>
      <c r="R67" s="2"/>
      <c r="S67" s="2"/>
      <c r="T67" s="6"/>
      <c r="U67" s="6"/>
      <c r="X67" s="3"/>
      <c r="Y67" s="3"/>
      <c r="Z67" s="12"/>
      <c r="AA67" s="2"/>
      <c r="AB67" s="6"/>
      <c r="AC67" s="6"/>
      <c r="AE67" s="3"/>
      <c r="AF67" s="3"/>
      <c r="AG67" s="12"/>
      <c r="AH67" s="2"/>
      <c r="AI67" s="6"/>
      <c r="AJ67" s="6"/>
    </row>
    <row r="68" spans="1:36" ht="12.75">
      <c r="A68" t="s">
        <v>34</v>
      </c>
      <c r="B68" t="s">
        <v>55</v>
      </c>
      <c r="C68">
        <v>3</v>
      </c>
      <c r="D68">
        <v>2</v>
      </c>
      <c r="E68">
        <v>17</v>
      </c>
      <c r="F68">
        <v>3</v>
      </c>
      <c r="G68">
        <v>5.08</v>
      </c>
      <c r="H68">
        <v>3.08</v>
      </c>
      <c r="I68" s="3">
        <v>5</v>
      </c>
      <c r="J68" s="3">
        <v>1</v>
      </c>
      <c r="K68" s="6">
        <f t="shared" si="0"/>
        <v>0.00524069798657718</v>
      </c>
      <c r="L68" s="6">
        <f t="shared" si="1"/>
        <v>0.00659647719452055</v>
      </c>
      <c r="M68">
        <v>150</v>
      </c>
      <c r="P68" s="3"/>
      <c r="Q68" s="3"/>
      <c r="R68" s="2"/>
      <c r="S68" s="2"/>
      <c r="T68" s="6"/>
      <c r="U68" s="6"/>
      <c r="X68" s="3"/>
      <c r="Y68" s="3"/>
      <c r="Z68" s="12"/>
      <c r="AA68" s="2"/>
      <c r="AB68" s="6"/>
      <c r="AC68" s="6"/>
      <c r="AE68" s="3"/>
      <c r="AF68" s="3"/>
      <c r="AG68" s="12"/>
      <c r="AH68" s="2"/>
      <c r="AI68" s="6"/>
      <c r="AJ68" s="6"/>
    </row>
    <row r="69" spans="1:36" ht="12.75">
      <c r="A69" t="s">
        <v>34</v>
      </c>
      <c r="B69" t="s">
        <v>56</v>
      </c>
      <c r="C69">
        <v>3</v>
      </c>
      <c r="D69">
        <v>2</v>
      </c>
      <c r="E69">
        <v>17</v>
      </c>
      <c r="F69">
        <v>5</v>
      </c>
      <c r="G69">
        <v>6.04</v>
      </c>
      <c r="H69">
        <v>3.32</v>
      </c>
      <c r="I69" s="3">
        <v>5</v>
      </c>
      <c r="J69" s="3">
        <v>1</v>
      </c>
      <c r="K69" s="6">
        <f t="shared" si="0"/>
        <v>0.007127349261744966</v>
      </c>
      <c r="L69" s="6">
        <f t="shared" si="1"/>
        <v>0.005620004120547943</v>
      </c>
      <c r="M69">
        <v>125</v>
      </c>
      <c r="P69" s="3"/>
      <c r="Q69" s="3"/>
      <c r="R69" s="2"/>
      <c r="S69" s="2"/>
      <c r="T69" s="6"/>
      <c r="U69" s="6"/>
      <c r="X69" s="3"/>
      <c r="Y69" s="3"/>
      <c r="Z69" s="12"/>
      <c r="AA69" s="2"/>
      <c r="AB69" s="6"/>
      <c r="AC69" s="6"/>
      <c r="AE69" s="3"/>
      <c r="AF69" s="3"/>
      <c r="AG69" s="12"/>
      <c r="AH69" s="2"/>
      <c r="AI69" s="6"/>
      <c r="AJ69" s="6"/>
    </row>
    <row r="70" spans="1:36" ht="12.75">
      <c r="A70" t="s">
        <v>34</v>
      </c>
      <c r="B70" t="s">
        <v>59</v>
      </c>
      <c r="C70">
        <v>3</v>
      </c>
      <c r="D70">
        <v>2</v>
      </c>
      <c r="E70">
        <v>17</v>
      </c>
      <c r="F70">
        <v>7</v>
      </c>
      <c r="G70">
        <v>13</v>
      </c>
      <c r="H70">
        <v>7.3</v>
      </c>
      <c r="I70" s="3">
        <v>5</v>
      </c>
      <c r="J70" s="3">
        <v>1</v>
      </c>
      <c r="K70" s="6">
        <f t="shared" si="0"/>
        <v>0.014935989261744966</v>
      </c>
      <c r="L70" s="6">
        <f t="shared" si="1"/>
        <v>0.013098900164383559</v>
      </c>
      <c r="M70">
        <v>100</v>
      </c>
      <c r="P70" s="3"/>
      <c r="Q70" s="3"/>
      <c r="R70" s="2"/>
      <c r="S70" s="2"/>
      <c r="T70" s="6"/>
      <c r="U70" s="6"/>
      <c r="X70" s="3"/>
      <c r="Y70" s="3"/>
      <c r="Z70" s="12"/>
      <c r="AA70" s="2"/>
      <c r="AB70" s="6"/>
      <c r="AC70" s="6"/>
      <c r="AE70" s="3"/>
      <c r="AF70" s="3"/>
      <c r="AG70" s="12"/>
      <c r="AH70" s="2"/>
      <c r="AI70" s="7"/>
      <c r="AJ70" s="7"/>
    </row>
    <row r="71" spans="1:36" ht="12.75">
      <c r="A71" t="s">
        <v>34</v>
      </c>
      <c r="B71" t="s">
        <v>57</v>
      </c>
      <c r="C71">
        <v>3</v>
      </c>
      <c r="D71">
        <v>2</v>
      </c>
      <c r="E71">
        <v>17</v>
      </c>
      <c r="F71">
        <v>9</v>
      </c>
      <c r="G71">
        <v>4.35</v>
      </c>
      <c r="H71">
        <v>1.94</v>
      </c>
      <c r="I71" s="3">
        <v>5</v>
      </c>
      <c r="J71" s="3">
        <v>1</v>
      </c>
      <c r="K71" s="6">
        <f t="shared" si="0"/>
        <v>0.006315041073825503</v>
      </c>
      <c r="L71" s="6">
        <f t="shared" si="1"/>
        <v>0.0011159692273972617</v>
      </c>
      <c r="M71">
        <v>75</v>
      </c>
      <c r="P71" s="3"/>
      <c r="Q71" s="3"/>
      <c r="R71" s="2"/>
      <c r="S71" s="2"/>
      <c r="T71" s="7"/>
      <c r="U71" s="7"/>
      <c r="X71" s="3"/>
      <c r="Y71" s="3"/>
      <c r="Z71" s="12"/>
      <c r="AA71" s="2"/>
      <c r="AB71" s="7"/>
      <c r="AC71" s="7"/>
      <c r="AE71" s="3"/>
      <c r="AF71" s="3"/>
      <c r="AG71" s="12"/>
      <c r="AH71" s="2"/>
      <c r="AI71" s="7"/>
      <c r="AJ71" s="7"/>
    </row>
    <row r="72" spans="1:36" ht="12.75">
      <c r="A72" t="s">
        <v>34</v>
      </c>
      <c r="B72" t="s">
        <v>52</v>
      </c>
      <c r="C72">
        <v>3</v>
      </c>
      <c r="D72">
        <v>2</v>
      </c>
      <c r="E72">
        <v>17</v>
      </c>
      <c r="F72">
        <v>11</v>
      </c>
      <c r="G72">
        <v>4.74</v>
      </c>
      <c r="H72">
        <v>2</v>
      </c>
      <c r="I72" s="3">
        <v>5</v>
      </c>
      <c r="J72" s="3">
        <v>1</v>
      </c>
      <c r="K72" s="6">
        <f t="shared" si="0"/>
        <v>0.007179756241610739</v>
      </c>
      <c r="L72" s="6">
        <f t="shared" si="1"/>
        <v>0.00047555506849314996</v>
      </c>
      <c r="M72">
        <v>45</v>
      </c>
      <c r="P72" s="3"/>
      <c r="Q72" s="3"/>
      <c r="R72" s="2"/>
      <c r="S72" s="2"/>
      <c r="T72" s="7"/>
      <c r="U72" s="7"/>
      <c r="X72" s="3"/>
      <c r="Y72" s="3"/>
      <c r="Z72" s="12"/>
      <c r="AA72" s="2"/>
      <c r="AB72" s="7"/>
      <c r="AC72" s="7"/>
      <c r="AE72" s="3"/>
      <c r="AF72" s="3"/>
      <c r="AG72" s="12"/>
      <c r="AH72" s="2"/>
      <c r="AI72" s="7"/>
      <c r="AJ72" s="7"/>
    </row>
    <row r="73" spans="1:36" ht="12.75">
      <c r="A73" t="s">
        <v>34</v>
      </c>
      <c r="B73" t="s">
        <v>54</v>
      </c>
      <c r="C73">
        <v>3</v>
      </c>
      <c r="D73">
        <v>2</v>
      </c>
      <c r="E73">
        <v>17</v>
      </c>
      <c r="F73">
        <v>13</v>
      </c>
      <c r="G73">
        <v>19.1</v>
      </c>
      <c r="H73">
        <v>8.17</v>
      </c>
      <c r="I73" s="3">
        <v>5</v>
      </c>
      <c r="J73" s="3">
        <v>1</v>
      </c>
      <c r="K73" s="6">
        <f t="shared" si="0"/>
        <v>0.028640414496644298</v>
      </c>
      <c r="L73" s="6">
        <f t="shared" si="1"/>
        <v>0.0026372170520547866</v>
      </c>
      <c r="M73">
        <v>25</v>
      </c>
      <c r="P73" s="3"/>
      <c r="Q73" s="3"/>
      <c r="R73" s="2"/>
      <c r="S73" s="2"/>
      <c r="T73" s="7"/>
      <c r="U73" s="7"/>
      <c r="X73" s="3"/>
      <c r="Y73" s="3"/>
      <c r="Z73" s="12"/>
      <c r="AA73" s="2"/>
      <c r="AB73" s="7"/>
      <c r="AC73" s="7"/>
      <c r="AE73" s="3"/>
      <c r="AF73" s="3"/>
      <c r="AG73" s="12"/>
      <c r="AH73" s="2"/>
      <c r="AI73" s="7"/>
      <c r="AJ73" s="7"/>
    </row>
    <row r="74" spans="1:13" ht="12.75">
      <c r="A74" t="s">
        <v>34</v>
      </c>
      <c r="B74" t="s">
        <v>58</v>
      </c>
      <c r="C74">
        <v>3</v>
      </c>
      <c r="D74">
        <v>2</v>
      </c>
      <c r="E74">
        <v>17</v>
      </c>
      <c r="F74">
        <v>15</v>
      </c>
      <c r="G74">
        <v>10.9</v>
      </c>
      <c r="H74">
        <v>5.06</v>
      </c>
      <c r="I74" s="3">
        <v>5</v>
      </c>
      <c r="J74" s="3">
        <v>1</v>
      </c>
      <c r="K74" s="6">
        <f t="shared" si="0"/>
        <v>0.015302838120805368</v>
      </c>
      <c r="L74" s="6">
        <f t="shared" si="1"/>
        <v>0.004088716799999998</v>
      </c>
      <c r="M74">
        <v>5</v>
      </c>
    </row>
    <row r="75" spans="1:13" ht="12.75">
      <c r="A75" t="s">
        <v>34</v>
      </c>
      <c r="B75" t="s">
        <v>65</v>
      </c>
      <c r="C75">
        <v>3</v>
      </c>
      <c r="D75">
        <v>2</v>
      </c>
      <c r="E75">
        <v>23</v>
      </c>
      <c r="F75">
        <v>1</v>
      </c>
      <c r="G75">
        <v>2.15</v>
      </c>
      <c r="H75">
        <v>1.17</v>
      </c>
      <c r="I75" s="3">
        <v>5</v>
      </c>
      <c r="J75" s="3">
        <v>1</v>
      </c>
      <c r="K75" s="6">
        <f t="shared" si="0"/>
        <v>0.0025679420134228186</v>
      </c>
      <c r="L75" s="6">
        <f t="shared" si="1"/>
        <v>0.0019238844493150676</v>
      </c>
      <c r="M75">
        <v>175</v>
      </c>
    </row>
    <row r="76" spans="1:13" ht="12.75">
      <c r="A76" t="s">
        <v>34</v>
      </c>
      <c r="B76" t="s">
        <v>62</v>
      </c>
      <c r="C76">
        <v>3</v>
      </c>
      <c r="D76">
        <v>2</v>
      </c>
      <c r="E76">
        <v>23</v>
      </c>
      <c r="F76">
        <v>3</v>
      </c>
      <c r="G76">
        <v>5.98</v>
      </c>
      <c r="H76">
        <v>3.79</v>
      </c>
      <c r="I76" s="3">
        <v>5</v>
      </c>
      <c r="J76" s="3">
        <v>1</v>
      </c>
      <c r="K76" s="6">
        <f t="shared" si="0"/>
        <v>0.0057385642953020136</v>
      </c>
      <c r="L76" s="6">
        <f t="shared" si="1"/>
        <v>0.008833171199999997</v>
      </c>
      <c r="M76">
        <v>150</v>
      </c>
    </row>
    <row r="77" spans="1:13" ht="12.75">
      <c r="A77" t="s">
        <v>34</v>
      </c>
      <c r="B77" t="s">
        <v>60</v>
      </c>
      <c r="C77">
        <v>3</v>
      </c>
      <c r="D77">
        <v>2</v>
      </c>
      <c r="E77">
        <v>23</v>
      </c>
      <c r="F77">
        <v>5</v>
      </c>
      <c r="G77">
        <v>6.41</v>
      </c>
      <c r="H77">
        <v>3.49</v>
      </c>
      <c r="I77" s="3">
        <v>5</v>
      </c>
      <c r="J77" s="3">
        <v>1</v>
      </c>
      <c r="K77" s="6">
        <f t="shared" si="0"/>
        <v>0.007651419060402683</v>
      </c>
      <c r="L77" s="6">
        <f t="shared" si="1"/>
        <v>0.0057473472</v>
      </c>
      <c r="M77">
        <v>125</v>
      </c>
    </row>
    <row r="78" spans="1:13" ht="12.75">
      <c r="A78" t="s">
        <v>34</v>
      </c>
      <c r="B78" t="s">
        <v>63</v>
      </c>
      <c r="C78">
        <v>3</v>
      </c>
      <c r="D78">
        <v>2</v>
      </c>
      <c r="E78">
        <v>23</v>
      </c>
      <c r="F78">
        <v>7</v>
      </c>
      <c r="G78">
        <v>21.8</v>
      </c>
      <c r="H78">
        <v>12.8</v>
      </c>
      <c r="I78" s="3">
        <v>5</v>
      </c>
      <c r="J78" s="3">
        <v>1</v>
      </c>
      <c r="K78" s="6">
        <f t="shared" si="0"/>
        <v>0.023583140939597312</v>
      </c>
      <c r="L78" s="6">
        <f t="shared" si="1"/>
        <v>0.02559543057534246</v>
      </c>
      <c r="M78">
        <v>100</v>
      </c>
    </row>
    <row r="79" spans="1:13" ht="12.75">
      <c r="A79" t="s">
        <v>34</v>
      </c>
      <c r="B79" t="s">
        <v>67</v>
      </c>
      <c r="C79">
        <v>3</v>
      </c>
      <c r="D79">
        <v>2</v>
      </c>
      <c r="E79">
        <v>23</v>
      </c>
      <c r="F79">
        <v>9</v>
      </c>
      <c r="G79">
        <v>8.32</v>
      </c>
      <c r="H79">
        <v>4.21</v>
      </c>
      <c r="I79" s="3">
        <v>5</v>
      </c>
      <c r="J79" s="3">
        <v>1</v>
      </c>
      <c r="K79" s="6">
        <f t="shared" si="0"/>
        <v>0.010769634362416108</v>
      </c>
      <c r="L79" s="6">
        <f t="shared" si="1"/>
        <v>0.0053806414027397255</v>
      </c>
      <c r="M79">
        <v>75</v>
      </c>
    </row>
    <row r="80" spans="1:13" ht="12.75">
      <c r="A80" t="s">
        <v>34</v>
      </c>
      <c r="B80" t="s">
        <v>61</v>
      </c>
      <c r="C80">
        <v>3</v>
      </c>
      <c r="D80">
        <v>2</v>
      </c>
      <c r="E80">
        <v>23</v>
      </c>
      <c r="F80">
        <v>11</v>
      </c>
      <c r="G80">
        <v>3.09</v>
      </c>
      <c r="H80">
        <v>1.11</v>
      </c>
      <c r="I80" s="3">
        <v>5</v>
      </c>
      <c r="J80" s="3">
        <v>1</v>
      </c>
      <c r="K80" s="6">
        <f t="shared" si="0"/>
        <v>0.005188291006711409</v>
      </c>
      <c r="L80" s="6">
        <f t="shared" si="1"/>
        <v>-0.0009495249534246563</v>
      </c>
      <c r="M80">
        <v>45</v>
      </c>
    </row>
    <row r="81" spans="1:13" ht="12.75">
      <c r="A81" t="s">
        <v>34</v>
      </c>
      <c r="B81" t="s">
        <v>64</v>
      </c>
      <c r="C81">
        <v>3</v>
      </c>
      <c r="D81">
        <v>2</v>
      </c>
      <c r="E81">
        <v>23</v>
      </c>
      <c r="F81">
        <v>13</v>
      </c>
      <c r="G81">
        <v>21.7</v>
      </c>
      <c r="H81">
        <v>9.15</v>
      </c>
      <c r="I81" s="3">
        <v>5</v>
      </c>
      <c r="J81" s="3">
        <v>1</v>
      </c>
      <c r="K81" s="6">
        <f t="shared" si="0"/>
        <v>0.03288537986577181</v>
      </c>
      <c r="L81" s="6">
        <f t="shared" si="1"/>
        <v>0.002137355835616441</v>
      </c>
      <c r="M81">
        <v>25</v>
      </c>
    </row>
    <row r="82" spans="1:13" ht="12.75">
      <c r="A82" t="s">
        <v>34</v>
      </c>
      <c r="B82" t="s">
        <v>66</v>
      </c>
      <c r="C82">
        <v>3</v>
      </c>
      <c r="D82">
        <v>2</v>
      </c>
      <c r="E82">
        <v>23</v>
      </c>
      <c r="F82">
        <v>15</v>
      </c>
      <c r="G82">
        <v>21.8</v>
      </c>
      <c r="H82">
        <v>9.56</v>
      </c>
      <c r="I82" s="3">
        <v>5</v>
      </c>
      <c r="J82" s="3">
        <v>1</v>
      </c>
      <c r="K82" s="6">
        <f t="shared" si="0"/>
        <v>0.032073071677852345</v>
      </c>
      <c r="L82" s="6">
        <f t="shared" si="1"/>
        <v>0.0045378521424657555</v>
      </c>
      <c r="M82">
        <v>5</v>
      </c>
    </row>
    <row r="83" spans="1:13" ht="12.75">
      <c r="A83" t="s">
        <v>34</v>
      </c>
      <c r="B83" t="s">
        <v>36</v>
      </c>
      <c r="C83">
        <v>0.6</v>
      </c>
      <c r="D83">
        <v>2</v>
      </c>
      <c r="E83">
        <v>1</v>
      </c>
      <c r="F83">
        <v>1</v>
      </c>
      <c r="G83">
        <v>7.08</v>
      </c>
      <c r="H83">
        <v>4.05</v>
      </c>
      <c r="I83" s="3">
        <v>5</v>
      </c>
      <c r="J83" s="3">
        <v>1</v>
      </c>
      <c r="K83" s="6">
        <f aca="true" t="shared" si="2" ref="K51:K114">((2.49/(2.49-1))*(G83-H83))*0.0003136*((5*1))/(150/1000)</f>
        <v>0.05293104966442953</v>
      </c>
      <c r="L83" s="6">
        <f aca="true" t="shared" si="3" ref="L51:L114">((2.46/(2.46-1))*((H83*2.46)-G83))*0.0003136*((5*1)/(150/1000))</f>
        <v>0.05077871342465752</v>
      </c>
      <c r="M83">
        <v>175</v>
      </c>
    </row>
    <row r="84" spans="1:13" ht="12.75">
      <c r="A84" t="s">
        <v>34</v>
      </c>
      <c r="B84" t="s">
        <v>40</v>
      </c>
      <c r="C84">
        <v>0.6</v>
      </c>
      <c r="D84">
        <v>2</v>
      </c>
      <c r="E84">
        <v>1</v>
      </c>
      <c r="F84">
        <v>3</v>
      </c>
      <c r="G84">
        <v>12.8</v>
      </c>
      <c r="H84">
        <v>7.48</v>
      </c>
      <c r="I84" s="3">
        <v>5</v>
      </c>
      <c r="J84" s="3">
        <v>1</v>
      </c>
      <c r="K84" s="6">
        <f t="shared" si="2"/>
        <v>0.09293504429530203</v>
      </c>
      <c r="L84" s="6">
        <f t="shared" si="3"/>
        <v>0.09864773435616438</v>
      </c>
      <c r="M84">
        <v>150</v>
      </c>
    </row>
    <row r="85" spans="1:13" ht="12.75">
      <c r="A85" t="s">
        <v>34</v>
      </c>
      <c r="B85" t="s">
        <v>37</v>
      </c>
      <c r="C85">
        <v>0.6</v>
      </c>
      <c r="D85">
        <v>2</v>
      </c>
      <c r="E85">
        <v>1</v>
      </c>
      <c r="F85">
        <v>5</v>
      </c>
      <c r="G85">
        <v>5.56</v>
      </c>
      <c r="H85">
        <v>2.82</v>
      </c>
      <c r="I85" s="3">
        <v>5</v>
      </c>
      <c r="J85" s="3">
        <v>1</v>
      </c>
      <c r="K85" s="6">
        <f t="shared" si="2"/>
        <v>0.04786504161073824</v>
      </c>
      <c r="L85" s="6">
        <f t="shared" si="3"/>
        <v>0.024256831123287678</v>
      </c>
      <c r="M85">
        <v>125</v>
      </c>
    </row>
    <row r="86" spans="1:13" ht="12.75">
      <c r="A86" t="s">
        <v>34</v>
      </c>
      <c r="B86" t="s">
        <v>39</v>
      </c>
      <c r="C86">
        <v>0.6</v>
      </c>
      <c r="D86">
        <v>2</v>
      </c>
      <c r="E86">
        <v>1</v>
      </c>
      <c r="F86">
        <v>7</v>
      </c>
      <c r="G86">
        <v>2.33</v>
      </c>
      <c r="H86">
        <v>0.974</v>
      </c>
      <c r="I86" s="3">
        <v>5</v>
      </c>
      <c r="J86" s="3">
        <v>1</v>
      </c>
      <c r="K86" s="6">
        <f t="shared" si="2"/>
        <v>0.02368795489932886</v>
      </c>
      <c r="L86" s="6">
        <f t="shared" si="3"/>
        <v>0.0011631724712328707</v>
      </c>
      <c r="M86">
        <v>100</v>
      </c>
    </row>
    <row r="87" spans="1:13" ht="12.75">
      <c r="A87" t="s">
        <v>34</v>
      </c>
      <c r="B87" t="s">
        <v>42</v>
      </c>
      <c r="C87">
        <v>0.6</v>
      </c>
      <c r="D87">
        <v>2</v>
      </c>
      <c r="E87">
        <v>1</v>
      </c>
      <c r="F87">
        <v>9</v>
      </c>
      <c r="G87">
        <v>2.5</v>
      </c>
      <c r="H87">
        <v>-0.3</v>
      </c>
      <c r="I87" s="3">
        <v>5</v>
      </c>
      <c r="J87" s="3">
        <v>1</v>
      </c>
      <c r="K87" s="6">
        <f t="shared" si="2"/>
        <v>0.048913181208053685</v>
      </c>
      <c r="L87" s="6">
        <f t="shared" si="3"/>
        <v>-0.05703138191780822</v>
      </c>
      <c r="M87">
        <v>75</v>
      </c>
    </row>
    <row r="88" spans="1:13" ht="12.75">
      <c r="A88" t="s">
        <v>34</v>
      </c>
      <c r="B88" t="s">
        <v>41</v>
      </c>
      <c r="C88">
        <v>0.6</v>
      </c>
      <c r="D88">
        <v>2</v>
      </c>
      <c r="E88">
        <v>1</v>
      </c>
      <c r="F88">
        <v>11</v>
      </c>
      <c r="G88">
        <v>0.855</v>
      </c>
      <c r="H88">
        <v>-0.1</v>
      </c>
      <c r="I88" s="3">
        <v>5</v>
      </c>
      <c r="J88" s="3">
        <v>1</v>
      </c>
      <c r="K88" s="6">
        <f t="shared" si="2"/>
        <v>0.016682888590604027</v>
      </c>
      <c r="L88" s="6">
        <f t="shared" si="3"/>
        <v>-0.019392078904109593</v>
      </c>
      <c r="M88">
        <v>45</v>
      </c>
    </row>
    <row r="89" spans="1:13" ht="12.75">
      <c r="A89" t="s">
        <v>34</v>
      </c>
      <c r="B89" t="s">
        <v>43</v>
      </c>
      <c r="C89">
        <v>0.6</v>
      </c>
      <c r="D89">
        <v>2</v>
      </c>
      <c r="E89">
        <v>1</v>
      </c>
      <c r="F89">
        <v>13</v>
      </c>
      <c r="G89">
        <v>0.383</v>
      </c>
      <c r="H89">
        <v>-0.4</v>
      </c>
      <c r="I89" s="3">
        <v>5</v>
      </c>
      <c r="J89" s="3">
        <v>1</v>
      </c>
      <c r="K89" s="6">
        <f t="shared" si="2"/>
        <v>0.013678221744966444</v>
      </c>
      <c r="L89" s="6">
        <f t="shared" si="3"/>
        <v>-0.024077176986301373</v>
      </c>
      <c r="M89">
        <v>25</v>
      </c>
    </row>
    <row r="90" spans="1:13" ht="12.75">
      <c r="A90" t="s">
        <v>34</v>
      </c>
      <c r="B90" t="s">
        <v>38</v>
      </c>
      <c r="C90">
        <v>0.6</v>
      </c>
      <c r="D90">
        <v>2</v>
      </c>
      <c r="E90">
        <v>1</v>
      </c>
      <c r="F90">
        <v>15</v>
      </c>
      <c r="G90">
        <v>0.257</v>
      </c>
      <c r="H90">
        <v>-0.4</v>
      </c>
      <c r="I90" s="3">
        <v>5</v>
      </c>
      <c r="J90" s="3">
        <v>1</v>
      </c>
      <c r="K90" s="6">
        <f t="shared" si="2"/>
        <v>0.011477128590604025</v>
      </c>
      <c r="L90" s="6">
        <f t="shared" si="3"/>
        <v>-0.02185792</v>
      </c>
      <c r="M90">
        <v>5</v>
      </c>
    </row>
    <row r="91" spans="1:13" ht="12.75">
      <c r="A91" t="s">
        <v>34</v>
      </c>
      <c r="B91" t="s">
        <v>45</v>
      </c>
      <c r="C91">
        <v>0.6</v>
      </c>
      <c r="D91">
        <v>2</v>
      </c>
      <c r="E91">
        <v>7</v>
      </c>
      <c r="F91">
        <v>1</v>
      </c>
      <c r="G91">
        <v>8.05</v>
      </c>
      <c r="H91">
        <v>4.88</v>
      </c>
      <c r="I91" s="3">
        <v>5</v>
      </c>
      <c r="J91" s="3">
        <v>1</v>
      </c>
      <c r="K91" s="6">
        <f t="shared" si="2"/>
        <v>0.055376708724832226</v>
      </c>
      <c r="L91" s="6">
        <f t="shared" si="3"/>
        <v>0.0696564883287671</v>
      </c>
      <c r="M91">
        <v>175</v>
      </c>
    </row>
    <row r="92" spans="1:13" ht="12.75">
      <c r="A92" t="s">
        <v>34</v>
      </c>
      <c r="B92" t="s">
        <v>47</v>
      </c>
      <c r="C92">
        <v>0.6</v>
      </c>
      <c r="D92">
        <v>2</v>
      </c>
      <c r="E92">
        <v>7</v>
      </c>
      <c r="F92">
        <v>3</v>
      </c>
      <c r="G92">
        <v>15.7</v>
      </c>
      <c r="H92">
        <v>9.39</v>
      </c>
      <c r="I92" s="3">
        <v>5</v>
      </c>
      <c r="J92" s="3">
        <v>1</v>
      </c>
      <c r="K92" s="6">
        <f t="shared" si="2"/>
        <v>0.11022934765100668</v>
      </c>
      <c r="L92" s="6">
        <f t="shared" si="3"/>
        <v>0.13032674717808226</v>
      </c>
      <c r="M92">
        <v>150</v>
      </c>
    </row>
    <row r="93" spans="1:13" ht="12.75">
      <c r="A93" t="s">
        <v>34</v>
      </c>
      <c r="B93" t="s">
        <v>51</v>
      </c>
      <c r="C93">
        <v>0.6</v>
      </c>
      <c r="D93">
        <v>2</v>
      </c>
      <c r="E93">
        <v>7</v>
      </c>
      <c r="F93">
        <v>5</v>
      </c>
      <c r="G93">
        <v>18.5</v>
      </c>
      <c r="H93">
        <v>10.9</v>
      </c>
      <c r="I93" s="3">
        <v>5</v>
      </c>
      <c r="J93" s="3">
        <v>1</v>
      </c>
      <c r="K93" s="6">
        <f t="shared" si="2"/>
        <v>0.13276434899328857</v>
      </c>
      <c r="L93" s="6">
        <f t="shared" si="3"/>
        <v>0.14643573479452054</v>
      </c>
      <c r="M93">
        <v>125</v>
      </c>
    </row>
    <row r="94" spans="1:13" ht="12.75">
      <c r="A94" t="s">
        <v>34</v>
      </c>
      <c r="B94" t="s">
        <v>46</v>
      </c>
      <c r="C94">
        <v>0.6</v>
      </c>
      <c r="D94">
        <v>2</v>
      </c>
      <c r="E94">
        <v>7</v>
      </c>
      <c r="F94">
        <v>7</v>
      </c>
      <c r="G94">
        <v>5.98</v>
      </c>
      <c r="H94">
        <v>3.01</v>
      </c>
      <c r="I94" s="3">
        <v>5</v>
      </c>
      <c r="J94" s="3">
        <v>1</v>
      </c>
      <c r="K94" s="6">
        <f t="shared" si="2"/>
        <v>0.051882910067114096</v>
      </c>
      <c r="L94" s="6">
        <f t="shared" si="3"/>
        <v>0.02509169446575341</v>
      </c>
      <c r="M94">
        <v>100</v>
      </c>
    </row>
    <row r="95" spans="1:13" ht="12.75">
      <c r="A95" t="s">
        <v>34</v>
      </c>
      <c r="B95" t="s">
        <v>50</v>
      </c>
      <c r="C95">
        <v>0.6</v>
      </c>
      <c r="D95">
        <v>2</v>
      </c>
      <c r="E95">
        <v>7</v>
      </c>
      <c r="F95">
        <v>9</v>
      </c>
      <c r="G95">
        <v>1.13</v>
      </c>
      <c r="H95">
        <v>0.059</v>
      </c>
      <c r="I95" s="3">
        <v>5</v>
      </c>
      <c r="J95" s="3">
        <v>1</v>
      </c>
      <c r="K95" s="6">
        <f t="shared" si="2"/>
        <v>0.018709291812080534</v>
      </c>
      <c r="L95" s="6">
        <f t="shared" si="3"/>
        <v>-0.01734648758356164</v>
      </c>
      <c r="M95">
        <v>75</v>
      </c>
    </row>
    <row r="96" spans="1:13" ht="12.75">
      <c r="A96" t="s">
        <v>34</v>
      </c>
      <c r="B96" t="s">
        <v>49</v>
      </c>
      <c r="C96">
        <v>0.6</v>
      </c>
      <c r="D96">
        <v>2</v>
      </c>
      <c r="E96">
        <v>7</v>
      </c>
      <c r="F96">
        <v>11</v>
      </c>
      <c r="G96">
        <v>1.04</v>
      </c>
      <c r="H96">
        <v>0</v>
      </c>
      <c r="I96" s="3">
        <v>5</v>
      </c>
      <c r="J96" s="3">
        <v>1</v>
      </c>
      <c r="K96" s="6">
        <f t="shared" si="2"/>
        <v>0.018167753020134226</v>
      </c>
      <c r="L96" s="6">
        <f t="shared" si="3"/>
        <v>-0.01831767671232877</v>
      </c>
      <c r="M96">
        <v>45</v>
      </c>
    </row>
    <row r="97" spans="1:13" ht="12.75">
      <c r="A97" t="s">
        <v>34</v>
      </c>
      <c r="B97" t="s">
        <v>44</v>
      </c>
      <c r="C97">
        <v>0.6</v>
      </c>
      <c r="D97">
        <v>2</v>
      </c>
      <c r="E97">
        <v>7</v>
      </c>
      <c r="F97">
        <v>13</v>
      </c>
      <c r="G97">
        <v>0.596</v>
      </c>
      <c r="H97">
        <v>-0.1</v>
      </c>
      <c r="I97" s="3">
        <v>5</v>
      </c>
      <c r="J97" s="3">
        <v>1</v>
      </c>
      <c r="K97" s="6">
        <f t="shared" si="2"/>
        <v>0.012158419328859056</v>
      </c>
      <c r="L97" s="6">
        <f t="shared" si="3"/>
        <v>-0.014830272876712328</v>
      </c>
      <c r="M97">
        <v>25</v>
      </c>
    </row>
    <row r="98" spans="1:13" ht="12.75">
      <c r="A98" t="s">
        <v>34</v>
      </c>
      <c r="B98" t="s">
        <v>48</v>
      </c>
      <c r="C98">
        <v>0.6</v>
      </c>
      <c r="D98">
        <v>2</v>
      </c>
      <c r="E98">
        <v>7</v>
      </c>
      <c r="F98">
        <v>15</v>
      </c>
      <c r="G98">
        <v>0.79</v>
      </c>
      <c r="H98">
        <v>0.011</v>
      </c>
      <c r="I98" s="3">
        <v>5</v>
      </c>
      <c r="J98" s="3">
        <v>1</v>
      </c>
      <c r="K98" s="6">
        <f t="shared" si="2"/>
        <v>0.01360834577181208</v>
      </c>
      <c r="L98" s="6">
        <f t="shared" si="3"/>
        <v>-0.013437777183561646</v>
      </c>
      <c r="M98">
        <v>5</v>
      </c>
    </row>
    <row r="99" spans="1:13" ht="12.75">
      <c r="A99" t="s">
        <v>34</v>
      </c>
      <c r="B99" t="s">
        <v>68</v>
      </c>
      <c r="C99">
        <v>0.6</v>
      </c>
      <c r="D99">
        <v>2</v>
      </c>
      <c r="E99">
        <v>13</v>
      </c>
      <c r="F99">
        <v>1</v>
      </c>
      <c r="G99">
        <v>5.8</v>
      </c>
      <c r="H99">
        <v>3.3</v>
      </c>
      <c r="I99" s="3">
        <v>5</v>
      </c>
      <c r="J99" s="3">
        <v>1</v>
      </c>
      <c r="K99" s="6">
        <f t="shared" si="2"/>
        <v>0.0436724832214765</v>
      </c>
      <c r="L99" s="6">
        <f t="shared" si="3"/>
        <v>0.04082728328767125</v>
      </c>
      <c r="M99">
        <v>175</v>
      </c>
    </row>
    <row r="100" spans="1:13" ht="12.75">
      <c r="A100" t="s">
        <v>34</v>
      </c>
      <c r="B100" t="s">
        <v>69</v>
      </c>
      <c r="C100">
        <v>0.6</v>
      </c>
      <c r="D100">
        <v>2</v>
      </c>
      <c r="E100">
        <v>13</v>
      </c>
      <c r="F100">
        <v>3</v>
      </c>
      <c r="G100">
        <v>9.93</v>
      </c>
      <c r="H100">
        <v>5.49</v>
      </c>
      <c r="I100" s="3">
        <v>5</v>
      </c>
      <c r="J100" s="3">
        <v>1</v>
      </c>
      <c r="K100" s="6">
        <f t="shared" si="2"/>
        <v>0.07756233020134227</v>
      </c>
      <c r="L100" s="6">
        <f t="shared" si="3"/>
        <v>0.06297405895890411</v>
      </c>
      <c r="M100">
        <v>150</v>
      </c>
    </row>
    <row r="101" spans="1:13" ht="12.75">
      <c r="A101" t="s">
        <v>34</v>
      </c>
      <c r="B101" t="s">
        <v>70</v>
      </c>
      <c r="C101">
        <v>0.6</v>
      </c>
      <c r="D101">
        <v>2</v>
      </c>
      <c r="E101">
        <v>13</v>
      </c>
      <c r="F101">
        <v>5</v>
      </c>
      <c r="G101">
        <v>13.3</v>
      </c>
      <c r="H101">
        <v>7.83</v>
      </c>
      <c r="I101" s="3">
        <v>5</v>
      </c>
      <c r="J101" s="3">
        <v>1</v>
      </c>
      <c r="K101" s="6">
        <f t="shared" si="2"/>
        <v>0.0955553932885906</v>
      </c>
      <c r="L101" s="6">
        <f t="shared" si="3"/>
        <v>0.10500608175342466</v>
      </c>
      <c r="M101">
        <v>125</v>
      </c>
    </row>
    <row r="102" spans="1:13" ht="12.75">
      <c r="A102" t="s">
        <v>34</v>
      </c>
      <c r="B102" t="s">
        <v>71</v>
      </c>
      <c r="C102">
        <v>0.6</v>
      </c>
      <c r="D102">
        <v>2</v>
      </c>
      <c r="E102">
        <v>13</v>
      </c>
      <c r="F102">
        <v>7</v>
      </c>
      <c r="G102">
        <v>13.7</v>
      </c>
      <c r="H102">
        <v>7.65</v>
      </c>
      <c r="I102" s="3">
        <v>5</v>
      </c>
      <c r="J102" s="3">
        <v>1</v>
      </c>
      <c r="K102" s="6">
        <f t="shared" si="2"/>
        <v>0.10568740939597313</v>
      </c>
      <c r="L102" s="6">
        <f t="shared" si="3"/>
        <v>0.09016171835616439</v>
      </c>
      <c r="M102">
        <v>100</v>
      </c>
    </row>
    <row r="103" spans="1:13" ht="12.75">
      <c r="A103" t="s">
        <v>34</v>
      </c>
      <c r="B103" t="s">
        <v>72</v>
      </c>
      <c r="C103">
        <v>0.6</v>
      </c>
      <c r="D103">
        <v>2</v>
      </c>
      <c r="E103">
        <v>13</v>
      </c>
      <c r="F103">
        <v>9</v>
      </c>
      <c r="G103">
        <v>1.22</v>
      </c>
      <c r="H103">
        <v>0.047</v>
      </c>
      <c r="I103" s="3">
        <v>5</v>
      </c>
      <c r="J103" s="3">
        <v>1</v>
      </c>
      <c r="K103" s="6">
        <f t="shared" si="2"/>
        <v>0.02049112912751678</v>
      </c>
      <c r="L103" s="6">
        <f t="shared" si="3"/>
        <v>-0.019451611353424655</v>
      </c>
      <c r="M103">
        <v>75</v>
      </c>
    </row>
    <row r="104" spans="1:13" ht="12.75">
      <c r="A104" t="s">
        <v>34</v>
      </c>
      <c r="B104" t="s">
        <v>73</v>
      </c>
      <c r="C104">
        <v>0.6</v>
      </c>
      <c r="D104">
        <v>2</v>
      </c>
      <c r="E104">
        <v>13</v>
      </c>
      <c r="F104">
        <v>11</v>
      </c>
      <c r="G104">
        <v>0.52</v>
      </c>
      <c r="H104">
        <v>-0.3</v>
      </c>
      <c r="I104" s="3">
        <v>5</v>
      </c>
      <c r="J104" s="3">
        <v>1</v>
      </c>
      <c r="K104" s="6">
        <f t="shared" si="2"/>
        <v>0.014324574496644295</v>
      </c>
      <c r="L104" s="6">
        <f t="shared" si="3"/>
        <v>-0.02215734356164384</v>
      </c>
      <c r="M104">
        <v>45</v>
      </c>
    </row>
    <row r="105" spans="1:13" ht="12.75">
      <c r="A105" t="s">
        <v>34</v>
      </c>
      <c r="B105" t="s">
        <v>74</v>
      </c>
      <c r="C105">
        <v>0.6</v>
      </c>
      <c r="D105">
        <v>2</v>
      </c>
      <c r="E105">
        <v>13</v>
      </c>
      <c r="F105">
        <v>13</v>
      </c>
      <c r="G105">
        <v>0.843</v>
      </c>
      <c r="H105">
        <v>0</v>
      </c>
      <c r="I105" s="3">
        <v>5</v>
      </c>
      <c r="J105" s="3">
        <v>1</v>
      </c>
      <c r="K105" s="6">
        <f t="shared" si="2"/>
        <v>0.014726361342281878</v>
      </c>
      <c r="L105" s="6">
        <f t="shared" si="3"/>
        <v>-0.01484788602739726</v>
      </c>
      <c r="M105">
        <v>25</v>
      </c>
    </row>
    <row r="106" spans="1:13" ht="12.75">
      <c r="A106" t="s">
        <v>34</v>
      </c>
      <c r="B106" t="s">
        <v>75</v>
      </c>
      <c r="C106">
        <v>0.6</v>
      </c>
      <c r="D106">
        <v>2</v>
      </c>
      <c r="E106">
        <v>13</v>
      </c>
      <c r="F106">
        <v>15</v>
      </c>
      <c r="G106">
        <v>0.527</v>
      </c>
      <c r="H106">
        <v>-0.3</v>
      </c>
      <c r="I106" s="3">
        <v>5</v>
      </c>
      <c r="J106" s="3">
        <v>1</v>
      </c>
      <c r="K106" s="6">
        <f t="shared" si="2"/>
        <v>0.014446857449664428</v>
      </c>
      <c r="L106" s="6">
        <f t="shared" si="3"/>
        <v>-0.022280635616438362</v>
      </c>
      <c r="M106">
        <v>5</v>
      </c>
    </row>
    <row r="107" spans="1:13" ht="12.75">
      <c r="A107" t="s">
        <v>34</v>
      </c>
      <c r="B107" t="s">
        <v>53</v>
      </c>
      <c r="C107">
        <v>0.6</v>
      </c>
      <c r="D107">
        <v>2</v>
      </c>
      <c r="E107">
        <v>17</v>
      </c>
      <c r="F107">
        <v>1</v>
      </c>
      <c r="G107">
        <v>1.98</v>
      </c>
      <c r="H107">
        <v>0.73</v>
      </c>
      <c r="I107" s="3">
        <v>5</v>
      </c>
      <c r="J107" s="3">
        <v>1</v>
      </c>
      <c r="K107" s="6">
        <f t="shared" si="2"/>
        <v>0.02183624161073825</v>
      </c>
      <c r="L107" s="6">
        <f t="shared" si="3"/>
        <v>-0.003244342356164386</v>
      </c>
      <c r="M107">
        <v>175</v>
      </c>
    </row>
    <row r="108" spans="1:13" ht="12.75">
      <c r="A108" t="s">
        <v>34</v>
      </c>
      <c r="B108" t="s">
        <v>55</v>
      </c>
      <c r="C108">
        <v>0.6</v>
      </c>
      <c r="D108">
        <v>2</v>
      </c>
      <c r="E108">
        <v>17</v>
      </c>
      <c r="F108">
        <v>3</v>
      </c>
      <c r="G108">
        <v>2.04</v>
      </c>
      <c r="H108">
        <v>0.757</v>
      </c>
      <c r="I108" s="3">
        <v>5</v>
      </c>
      <c r="J108" s="3">
        <v>1</v>
      </c>
      <c r="K108" s="6">
        <f t="shared" si="2"/>
        <v>0.022412718389261743</v>
      </c>
      <c r="L108" s="6">
        <f t="shared" si="3"/>
        <v>-0.003131265928767124</v>
      </c>
      <c r="M108">
        <v>150</v>
      </c>
    </row>
    <row r="109" spans="1:13" ht="12.75">
      <c r="A109" t="s">
        <v>34</v>
      </c>
      <c r="B109" t="s">
        <v>56</v>
      </c>
      <c r="C109">
        <v>0.6</v>
      </c>
      <c r="D109">
        <v>2</v>
      </c>
      <c r="E109">
        <v>17</v>
      </c>
      <c r="F109">
        <v>5</v>
      </c>
      <c r="G109">
        <v>12.8</v>
      </c>
      <c r="H109">
        <v>7.94</v>
      </c>
      <c r="I109" s="3">
        <v>5</v>
      </c>
      <c r="J109" s="3">
        <v>1</v>
      </c>
      <c r="K109" s="6">
        <f t="shared" si="2"/>
        <v>0.08489930738255035</v>
      </c>
      <c r="L109" s="6">
        <f t="shared" si="3"/>
        <v>0.11857877567123287</v>
      </c>
      <c r="M109">
        <v>125</v>
      </c>
    </row>
    <row r="110" spans="1:13" ht="12.75">
      <c r="A110" t="s">
        <v>34</v>
      </c>
      <c r="B110" t="s">
        <v>59</v>
      </c>
      <c r="C110">
        <v>0.6</v>
      </c>
      <c r="D110">
        <v>2</v>
      </c>
      <c r="E110">
        <v>17</v>
      </c>
      <c r="F110">
        <v>7</v>
      </c>
      <c r="G110">
        <v>19.5</v>
      </c>
      <c r="H110">
        <v>11.9</v>
      </c>
      <c r="I110" s="3">
        <v>5</v>
      </c>
      <c r="J110" s="3">
        <v>1</v>
      </c>
      <c r="K110" s="6">
        <f t="shared" si="2"/>
        <v>0.13276434899328857</v>
      </c>
      <c r="L110" s="6">
        <f t="shared" si="3"/>
        <v>0.17215093479452057</v>
      </c>
      <c r="M110">
        <v>100</v>
      </c>
    </row>
    <row r="111" spans="1:13" ht="12.75">
      <c r="A111" t="s">
        <v>34</v>
      </c>
      <c r="B111" t="s">
        <v>57</v>
      </c>
      <c r="C111">
        <v>0.6</v>
      </c>
      <c r="D111">
        <v>2</v>
      </c>
      <c r="E111">
        <v>17</v>
      </c>
      <c r="F111">
        <v>9</v>
      </c>
      <c r="G111">
        <v>4.37</v>
      </c>
      <c r="H111">
        <v>2</v>
      </c>
      <c r="I111" s="3">
        <v>5</v>
      </c>
      <c r="J111" s="3">
        <v>1</v>
      </c>
      <c r="K111" s="6">
        <f t="shared" si="2"/>
        <v>0.04140151409395973</v>
      </c>
      <c r="L111" s="6">
        <f t="shared" si="3"/>
        <v>0.009687232876712326</v>
      </c>
      <c r="M111">
        <v>75</v>
      </c>
    </row>
    <row r="112" spans="1:13" ht="12.75">
      <c r="A112" t="s">
        <v>34</v>
      </c>
      <c r="B112" t="s">
        <v>52</v>
      </c>
      <c r="C112">
        <v>0.6</v>
      </c>
      <c r="D112">
        <v>2</v>
      </c>
      <c r="E112">
        <v>17</v>
      </c>
      <c r="F112">
        <v>1</v>
      </c>
      <c r="G112">
        <v>3.15</v>
      </c>
      <c r="H112">
        <v>1.26</v>
      </c>
      <c r="I112" s="3">
        <v>5</v>
      </c>
      <c r="J112" s="3">
        <v>1</v>
      </c>
      <c r="K112" s="6">
        <f t="shared" si="2"/>
        <v>0.033016397315436236</v>
      </c>
      <c r="L112" s="6">
        <f t="shared" si="3"/>
        <v>-0.0008877027945205441</v>
      </c>
      <c r="M112">
        <v>45</v>
      </c>
    </row>
    <row r="113" spans="1:13" ht="12.75">
      <c r="A113" t="s">
        <v>34</v>
      </c>
      <c r="B113" t="s">
        <v>54</v>
      </c>
      <c r="C113">
        <v>0.6</v>
      </c>
      <c r="D113">
        <v>2</v>
      </c>
      <c r="E113">
        <v>17</v>
      </c>
      <c r="F113">
        <v>13</v>
      </c>
      <c r="G113">
        <v>2.02</v>
      </c>
      <c r="H113">
        <v>0.409</v>
      </c>
      <c r="I113" s="3">
        <v>5</v>
      </c>
      <c r="J113" s="3">
        <v>1</v>
      </c>
      <c r="K113" s="6">
        <f t="shared" si="2"/>
        <v>0.028142548187919458</v>
      </c>
      <c r="L113" s="6">
        <f t="shared" si="3"/>
        <v>-0.01785726895342466</v>
      </c>
      <c r="M113">
        <v>25</v>
      </c>
    </row>
    <row r="114" spans="1:13" ht="12.75">
      <c r="A114" t="s">
        <v>34</v>
      </c>
      <c r="B114" t="s">
        <v>58</v>
      </c>
      <c r="C114">
        <v>0.6</v>
      </c>
      <c r="D114">
        <v>2</v>
      </c>
      <c r="E114">
        <v>17</v>
      </c>
      <c r="F114">
        <v>15</v>
      </c>
      <c r="G114">
        <v>1.62</v>
      </c>
      <c r="H114">
        <v>0.173</v>
      </c>
      <c r="I114" s="3">
        <v>5</v>
      </c>
      <c r="J114" s="3">
        <v>1</v>
      </c>
      <c r="K114" s="6">
        <f t="shared" si="2"/>
        <v>0.0252776332885906</v>
      </c>
      <c r="L114" s="6">
        <f t="shared" si="3"/>
        <v>-0.021037499441095894</v>
      </c>
      <c r="M114">
        <v>5</v>
      </c>
    </row>
    <row r="115" spans="1:13" ht="12.75">
      <c r="A115" t="s">
        <v>34</v>
      </c>
      <c r="B115" t="s">
        <v>65</v>
      </c>
      <c r="C115">
        <v>0.6</v>
      </c>
      <c r="D115">
        <v>2</v>
      </c>
      <c r="E115">
        <v>23</v>
      </c>
      <c r="F115">
        <v>1</v>
      </c>
      <c r="G115">
        <v>0.48</v>
      </c>
      <c r="H115">
        <v>-0.3</v>
      </c>
      <c r="I115" s="3">
        <v>5</v>
      </c>
      <c r="J115" s="3">
        <v>1</v>
      </c>
      <c r="K115" s="6">
        <f aca="true" t="shared" si="4" ref="K115:K129">((2.49/(2.49-1))*(G115-H115))*0.0003136*((5*1))/(150/1000)</f>
        <v>0.013625814765100669</v>
      </c>
      <c r="L115" s="6">
        <f aca="true" t="shared" si="5" ref="L115:L129">((2.46/(2.46-1))*((H115*2.46)-G115))*0.0003136*((5*1)/(150/1000))</f>
        <v>-0.02145281753424658</v>
      </c>
      <c r="M115">
        <v>175</v>
      </c>
    </row>
    <row r="116" spans="1:13" ht="12.75">
      <c r="A116" t="s">
        <v>34</v>
      </c>
      <c r="B116" t="s">
        <v>62</v>
      </c>
      <c r="C116">
        <v>0.6</v>
      </c>
      <c r="D116">
        <v>2</v>
      </c>
      <c r="E116">
        <v>23</v>
      </c>
      <c r="F116">
        <v>3</v>
      </c>
      <c r="G116">
        <v>2.44</v>
      </c>
      <c r="H116">
        <v>1.24</v>
      </c>
      <c r="I116" s="3">
        <v>5</v>
      </c>
      <c r="J116" s="3">
        <v>1</v>
      </c>
      <c r="K116" s="6">
        <f t="shared" si="4"/>
        <v>0.020962791946308724</v>
      </c>
      <c r="L116" s="6">
        <f t="shared" si="5"/>
        <v>0.010751067178082191</v>
      </c>
      <c r="M116">
        <v>150</v>
      </c>
    </row>
    <row r="117" spans="1:13" ht="12.75">
      <c r="A117" t="s">
        <v>34</v>
      </c>
      <c r="B117" t="s">
        <v>60</v>
      </c>
      <c r="C117">
        <v>0.6</v>
      </c>
      <c r="D117">
        <v>2</v>
      </c>
      <c r="E117">
        <v>23</v>
      </c>
      <c r="F117">
        <v>5</v>
      </c>
      <c r="G117">
        <v>14</v>
      </c>
      <c r="H117">
        <v>8.9</v>
      </c>
      <c r="I117" s="3">
        <v>5</v>
      </c>
      <c r="J117" s="3">
        <v>1</v>
      </c>
      <c r="K117" s="6">
        <f t="shared" si="4"/>
        <v>0.08909186577181206</v>
      </c>
      <c r="L117" s="6">
        <f t="shared" si="5"/>
        <v>0.13903821150684936</v>
      </c>
      <c r="M117">
        <v>125</v>
      </c>
    </row>
    <row r="118" spans="1:13" ht="12.75">
      <c r="A118" t="s">
        <v>34</v>
      </c>
      <c r="B118" t="s">
        <v>63</v>
      </c>
      <c r="C118">
        <v>0.6</v>
      </c>
      <c r="D118">
        <v>2</v>
      </c>
      <c r="E118">
        <v>23</v>
      </c>
      <c r="F118">
        <v>7</v>
      </c>
      <c r="G118">
        <v>24.2</v>
      </c>
      <c r="H118">
        <v>14.4</v>
      </c>
      <c r="I118" s="3">
        <v>5</v>
      </c>
      <c r="J118" s="3">
        <v>1</v>
      </c>
      <c r="K118" s="6">
        <f t="shared" si="4"/>
        <v>0.17119613422818789</v>
      </c>
      <c r="L118" s="6">
        <f t="shared" si="5"/>
        <v>0.19769000328767125</v>
      </c>
      <c r="M118">
        <v>100</v>
      </c>
    </row>
    <row r="119" spans="1:13" ht="12.75">
      <c r="A119" t="s">
        <v>34</v>
      </c>
      <c r="B119" t="s">
        <v>67</v>
      </c>
      <c r="C119">
        <v>0.6</v>
      </c>
      <c r="D119">
        <v>2</v>
      </c>
      <c r="E119">
        <v>23</v>
      </c>
      <c r="F119">
        <v>9</v>
      </c>
      <c r="G119">
        <v>2.83</v>
      </c>
      <c r="H119">
        <v>0.829</v>
      </c>
      <c r="I119" s="3">
        <v>5</v>
      </c>
      <c r="J119" s="3">
        <v>1</v>
      </c>
      <c r="K119" s="6">
        <f t="shared" si="4"/>
        <v>0.0349554555704698</v>
      </c>
      <c r="L119" s="6">
        <f t="shared" si="5"/>
        <v>-0.01392601372054795</v>
      </c>
      <c r="M119">
        <v>75</v>
      </c>
    </row>
    <row r="120" spans="1:13" ht="12.75">
      <c r="A120" t="s">
        <v>34</v>
      </c>
      <c r="B120" t="s">
        <v>61</v>
      </c>
      <c r="C120">
        <v>0.6</v>
      </c>
      <c r="D120">
        <v>2</v>
      </c>
      <c r="E120">
        <v>23</v>
      </c>
      <c r="F120">
        <v>11</v>
      </c>
      <c r="G120">
        <v>1.97</v>
      </c>
      <c r="H120">
        <v>0.407</v>
      </c>
      <c r="I120" s="3">
        <v>5</v>
      </c>
      <c r="J120" s="3">
        <v>1</v>
      </c>
      <c r="K120" s="6">
        <f t="shared" si="4"/>
        <v>0.027304036510067114</v>
      </c>
      <c r="L120" s="6">
        <f t="shared" si="5"/>
        <v>-0.017063268120547946</v>
      </c>
      <c r="M120">
        <v>45</v>
      </c>
    </row>
    <row r="121" spans="1:13" ht="12.75">
      <c r="A121" t="s">
        <v>34</v>
      </c>
      <c r="B121" t="s">
        <v>64</v>
      </c>
      <c r="C121">
        <v>0.6</v>
      </c>
      <c r="D121">
        <v>2</v>
      </c>
      <c r="E121">
        <v>23</v>
      </c>
      <c r="F121">
        <v>13</v>
      </c>
      <c r="G121">
        <v>1.41</v>
      </c>
      <c r="H121">
        <v>0.132</v>
      </c>
      <c r="I121" s="3">
        <v>5</v>
      </c>
      <c r="J121" s="3">
        <v>1</v>
      </c>
      <c r="K121" s="6">
        <f t="shared" si="4"/>
        <v>0.022325373422818793</v>
      </c>
      <c r="L121" s="6">
        <f t="shared" si="5"/>
        <v>-0.019115200175342465</v>
      </c>
      <c r="M121">
        <v>25</v>
      </c>
    </row>
    <row r="122" spans="1:13" ht="12.75">
      <c r="A122" t="s">
        <v>34</v>
      </c>
      <c r="B122" t="s">
        <v>66</v>
      </c>
      <c r="C122">
        <v>0.6</v>
      </c>
      <c r="D122">
        <v>2</v>
      </c>
      <c r="E122">
        <v>23</v>
      </c>
      <c r="F122">
        <v>15</v>
      </c>
      <c r="G122">
        <v>1.49</v>
      </c>
      <c r="H122">
        <v>0.116</v>
      </c>
      <c r="I122" s="3">
        <v>5</v>
      </c>
      <c r="J122" s="3">
        <v>1</v>
      </c>
      <c r="K122" s="6">
        <f t="shared" si="4"/>
        <v>0.024002396778523487</v>
      </c>
      <c r="L122" s="6">
        <f t="shared" si="5"/>
        <v>-0.021217505841095892</v>
      </c>
      <c r="M122">
        <v>5</v>
      </c>
    </row>
    <row r="123" spans="1:13" ht="12.75">
      <c r="A123" t="s">
        <v>34</v>
      </c>
      <c r="B123" t="s">
        <v>36</v>
      </c>
      <c r="C123">
        <v>0.2</v>
      </c>
      <c r="D123">
        <v>2</v>
      </c>
      <c r="E123">
        <v>1</v>
      </c>
      <c r="F123">
        <v>1</v>
      </c>
      <c r="G123">
        <v>12.1</v>
      </c>
      <c r="H123">
        <v>7.43</v>
      </c>
      <c r="I123" s="3">
        <v>5</v>
      </c>
      <c r="J123" s="3">
        <v>1</v>
      </c>
      <c r="K123" s="6">
        <f t="shared" si="4"/>
        <v>0.08158019865771811</v>
      </c>
      <c r="L123" s="6">
        <f t="shared" si="5"/>
        <v>0.10881052230136985</v>
      </c>
      <c r="M123">
        <v>175</v>
      </c>
    </row>
    <row r="124" spans="1:13" ht="12.75">
      <c r="A124" t="s">
        <v>34</v>
      </c>
      <c r="B124" t="s">
        <v>40</v>
      </c>
      <c r="C124">
        <v>0.2</v>
      </c>
      <c r="D124">
        <v>2</v>
      </c>
      <c r="E124">
        <v>1</v>
      </c>
      <c r="F124">
        <v>3</v>
      </c>
      <c r="G124">
        <v>28.3</v>
      </c>
      <c r="H124">
        <v>17.1</v>
      </c>
      <c r="I124" s="3">
        <v>5</v>
      </c>
      <c r="J124" s="3">
        <v>1</v>
      </c>
      <c r="K124" s="6">
        <f t="shared" si="4"/>
        <v>0.19565272483221474</v>
      </c>
      <c r="L124" s="6">
        <f t="shared" si="5"/>
        <v>0.24246263232876716</v>
      </c>
      <c r="M124">
        <v>150</v>
      </c>
    </row>
    <row r="125" spans="1:13" ht="12.75">
      <c r="A125" t="s">
        <v>34</v>
      </c>
      <c r="B125" t="s">
        <v>37</v>
      </c>
      <c r="C125">
        <v>0.2</v>
      </c>
      <c r="D125">
        <v>2</v>
      </c>
      <c r="E125">
        <v>1</v>
      </c>
      <c r="F125">
        <v>5</v>
      </c>
      <c r="G125">
        <v>21.7</v>
      </c>
      <c r="H125">
        <v>13.6</v>
      </c>
      <c r="I125" s="3">
        <v>5</v>
      </c>
      <c r="J125" s="3">
        <v>1</v>
      </c>
      <c r="K125" s="6">
        <f t="shared" si="4"/>
        <v>0.14149884563758386</v>
      </c>
      <c r="L125" s="6">
        <f t="shared" si="5"/>
        <v>0.20706019945205473</v>
      </c>
      <c r="M125">
        <v>125</v>
      </c>
    </row>
    <row r="126" spans="1:13" ht="12.75">
      <c r="A126" t="s">
        <v>34</v>
      </c>
      <c r="B126" t="s">
        <v>39</v>
      </c>
      <c r="C126">
        <v>0.2</v>
      </c>
      <c r="D126">
        <v>2</v>
      </c>
      <c r="E126">
        <v>1</v>
      </c>
      <c r="F126">
        <v>7</v>
      </c>
      <c r="G126">
        <v>15.4</v>
      </c>
      <c r="H126">
        <v>7.61</v>
      </c>
      <c r="I126" s="3">
        <v>5</v>
      </c>
      <c r="J126" s="3">
        <v>1</v>
      </c>
      <c r="K126" s="6">
        <f t="shared" si="4"/>
        <v>0.1360834577181208</v>
      </c>
      <c r="L126" s="6">
        <f t="shared" si="5"/>
        <v>0.05848622816438358</v>
      </c>
      <c r="M126">
        <v>100</v>
      </c>
    </row>
    <row r="127" spans="1:13" ht="12.75">
      <c r="A127" t="s">
        <v>34</v>
      </c>
      <c r="B127" t="s">
        <v>42</v>
      </c>
      <c r="C127">
        <v>0.2</v>
      </c>
      <c r="D127">
        <v>2</v>
      </c>
      <c r="E127">
        <v>1</v>
      </c>
      <c r="F127">
        <v>9</v>
      </c>
      <c r="G127">
        <v>7.16</v>
      </c>
      <c r="H127">
        <v>3.14</v>
      </c>
      <c r="I127" s="3">
        <v>5</v>
      </c>
      <c r="J127" s="3">
        <v>1</v>
      </c>
      <c r="K127" s="6">
        <f t="shared" si="4"/>
        <v>0.07022535302013422</v>
      </c>
      <c r="L127" s="6">
        <f t="shared" si="5"/>
        <v>0.009940862246575342</v>
      </c>
      <c r="M127">
        <v>75</v>
      </c>
    </row>
    <row r="128" spans="1:13" ht="12.75">
      <c r="A128" t="s">
        <v>34</v>
      </c>
      <c r="B128" t="s">
        <v>41</v>
      </c>
      <c r="C128">
        <v>0.2</v>
      </c>
      <c r="D128">
        <v>2</v>
      </c>
      <c r="E128">
        <v>1</v>
      </c>
      <c r="F128">
        <v>11</v>
      </c>
      <c r="G128">
        <v>5.34</v>
      </c>
      <c r="H128">
        <v>1.98</v>
      </c>
      <c r="I128" s="3">
        <v>5</v>
      </c>
      <c r="J128" s="3">
        <v>1</v>
      </c>
      <c r="K128" s="6">
        <f t="shared" si="4"/>
        <v>0.05869581744966443</v>
      </c>
      <c r="L128" s="6">
        <f t="shared" si="5"/>
        <v>-0.00826409030136986</v>
      </c>
      <c r="M128">
        <v>45</v>
      </c>
    </row>
    <row r="129" spans="1:13" ht="12.75">
      <c r="A129" t="s">
        <v>34</v>
      </c>
      <c r="B129" t="s">
        <v>43</v>
      </c>
      <c r="C129">
        <v>0.2</v>
      </c>
      <c r="D129">
        <v>2</v>
      </c>
      <c r="E129">
        <v>1</v>
      </c>
      <c r="F129">
        <v>13</v>
      </c>
      <c r="G129">
        <v>5.04</v>
      </c>
      <c r="H129">
        <v>1.88</v>
      </c>
      <c r="I129" s="3">
        <v>5</v>
      </c>
      <c r="J129" s="3">
        <v>1</v>
      </c>
      <c r="K129" s="6">
        <f t="shared" si="4"/>
        <v>0.055202018791946306</v>
      </c>
      <c r="L129" s="6">
        <f t="shared" si="5"/>
        <v>-0.00731298016438357</v>
      </c>
      <c r="M129">
        <v>25</v>
      </c>
    </row>
    <row r="130" spans="1:13" ht="12.75">
      <c r="A130" t="s">
        <v>34</v>
      </c>
      <c r="B130" t="s">
        <v>38</v>
      </c>
      <c r="C130">
        <v>0.2</v>
      </c>
      <c r="D130">
        <v>2</v>
      </c>
      <c r="E130">
        <v>1</v>
      </c>
      <c r="F130">
        <v>15</v>
      </c>
      <c r="G130">
        <v>4.91</v>
      </c>
      <c r="H130">
        <v>2.13</v>
      </c>
      <c r="I130" s="3">
        <v>5</v>
      </c>
      <c r="J130" s="3">
        <v>1</v>
      </c>
      <c r="K130" s="6">
        <f aca="true" t="shared" si="6" ref="K130:K162">((2.49/(2.49-1))*(G130-H130))*0.0003136*((5*1))/(150/1000)</f>
        <v>0.04856380134228187</v>
      </c>
      <c r="L130" s="6">
        <f aca="true" t="shared" si="7" ref="L130:L162">((2.46/(2.46-1))*((H130*2.46)-G130))*0.0003136*((5*1)/(150/1000))</f>
        <v>0.005808817095890406</v>
      </c>
      <c r="M130">
        <v>5</v>
      </c>
    </row>
    <row r="131" spans="1:13" ht="12.75">
      <c r="A131" t="s">
        <v>34</v>
      </c>
      <c r="B131" t="s">
        <v>45</v>
      </c>
      <c r="C131">
        <v>0.2</v>
      </c>
      <c r="D131">
        <v>2</v>
      </c>
      <c r="E131">
        <v>7</v>
      </c>
      <c r="F131">
        <v>1</v>
      </c>
      <c r="G131">
        <v>13.3</v>
      </c>
      <c r="H131">
        <v>8.21</v>
      </c>
      <c r="I131" s="3">
        <v>5</v>
      </c>
      <c r="J131" s="3">
        <v>1</v>
      </c>
      <c r="K131" s="6">
        <f t="shared" si="6"/>
        <v>0.08891717583892617</v>
      </c>
      <c r="L131" s="6">
        <f t="shared" si="7"/>
        <v>0.12147085501369864</v>
      </c>
      <c r="M131">
        <v>175</v>
      </c>
    </row>
    <row r="132" spans="1:13" ht="12.75">
      <c r="A132" t="s">
        <v>34</v>
      </c>
      <c r="B132" t="s">
        <v>47</v>
      </c>
      <c r="C132">
        <v>0.2</v>
      </c>
      <c r="D132">
        <v>2</v>
      </c>
      <c r="E132">
        <v>7</v>
      </c>
      <c r="F132">
        <v>3</v>
      </c>
      <c r="G132">
        <v>29.7</v>
      </c>
      <c r="H132">
        <v>18.5</v>
      </c>
      <c r="I132" s="3">
        <v>5</v>
      </c>
      <c r="J132" s="3">
        <v>1</v>
      </c>
      <c r="K132" s="6">
        <f t="shared" si="6"/>
        <v>0.19565272483221474</v>
      </c>
      <c r="L132" s="6">
        <f t="shared" si="7"/>
        <v>0.2784639123287671</v>
      </c>
      <c r="M132">
        <v>150</v>
      </c>
    </row>
    <row r="133" spans="1:13" ht="12.75">
      <c r="A133" t="s">
        <v>34</v>
      </c>
      <c r="B133" t="s">
        <v>51</v>
      </c>
      <c r="C133">
        <v>0.2</v>
      </c>
      <c r="D133">
        <v>2</v>
      </c>
      <c r="E133">
        <v>7</v>
      </c>
      <c r="F133">
        <v>5</v>
      </c>
      <c r="G133">
        <v>36.7</v>
      </c>
      <c r="H133">
        <v>22.4</v>
      </c>
      <c r="I133" s="3">
        <v>5</v>
      </c>
      <c r="J133" s="3">
        <v>1</v>
      </c>
      <c r="K133" s="6">
        <f t="shared" si="6"/>
        <v>0.24980660402684568</v>
      </c>
      <c r="L133" s="6">
        <f t="shared" si="7"/>
        <v>0.32415242520547943</v>
      </c>
      <c r="M133">
        <v>125</v>
      </c>
    </row>
    <row r="134" spans="1:13" ht="12.75">
      <c r="A134" t="s">
        <v>34</v>
      </c>
      <c r="B134" t="s">
        <v>46</v>
      </c>
      <c r="C134">
        <v>0.2</v>
      </c>
      <c r="D134">
        <v>2</v>
      </c>
      <c r="E134">
        <v>7</v>
      </c>
      <c r="F134">
        <v>7</v>
      </c>
      <c r="G134">
        <v>21.2</v>
      </c>
      <c r="H134">
        <v>12.3</v>
      </c>
      <c r="I134" s="3">
        <v>5</v>
      </c>
      <c r="J134" s="3">
        <v>1</v>
      </c>
      <c r="K134" s="6">
        <f t="shared" si="6"/>
        <v>0.15547404026845635</v>
      </c>
      <c r="L134" s="6">
        <f t="shared" si="7"/>
        <v>0.15953991890410965</v>
      </c>
      <c r="M134">
        <v>100</v>
      </c>
    </row>
    <row r="135" spans="1:13" ht="12.75">
      <c r="A135" t="s">
        <v>34</v>
      </c>
      <c r="B135" t="s">
        <v>50</v>
      </c>
      <c r="C135">
        <v>0.2</v>
      </c>
      <c r="D135">
        <v>2</v>
      </c>
      <c r="E135">
        <v>7</v>
      </c>
      <c r="F135">
        <v>9</v>
      </c>
      <c r="G135">
        <v>9.75</v>
      </c>
      <c r="H135">
        <v>4.59</v>
      </c>
      <c r="I135" s="3">
        <v>5</v>
      </c>
      <c r="J135" s="3">
        <v>1</v>
      </c>
      <c r="K135" s="6">
        <f t="shared" si="6"/>
        <v>0.0901400053691275</v>
      </c>
      <c r="L135" s="6">
        <f t="shared" si="7"/>
        <v>0.02714891046575342</v>
      </c>
      <c r="M135">
        <v>75</v>
      </c>
    </row>
    <row r="136" spans="1:13" ht="12.75">
      <c r="A136" t="s">
        <v>34</v>
      </c>
      <c r="B136" t="s">
        <v>49</v>
      </c>
      <c r="C136">
        <v>0.2</v>
      </c>
      <c r="D136">
        <v>2</v>
      </c>
      <c r="E136">
        <v>7</v>
      </c>
      <c r="F136">
        <v>11</v>
      </c>
      <c r="G136">
        <v>6.31</v>
      </c>
      <c r="H136">
        <v>2.65</v>
      </c>
      <c r="I136" s="3">
        <v>5</v>
      </c>
      <c r="J136" s="3">
        <v>1</v>
      </c>
      <c r="K136" s="6">
        <f t="shared" si="6"/>
        <v>0.0639365154362416</v>
      </c>
      <c r="L136" s="6">
        <f t="shared" si="7"/>
        <v>0.0036811484931506947</v>
      </c>
      <c r="M136">
        <v>45</v>
      </c>
    </row>
    <row r="137" spans="1:13" ht="12.75">
      <c r="A137" t="s">
        <v>34</v>
      </c>
      <c r="B137" t="s">
        <v>44</v>
      </c>
      <c r="C137">
        <v>0.2</v>
      </c>
      <c r="D137">
        <v>2</v>
      </c>
      <c r="E137">
        <v>7</v>
      </c>
      <c r="F137">
        <v>13</v>
      </c>
      <c r="G137">
        <v>14.5</v>
      </c>
      <c r="H137">
        <v>2.53</v>
      </c>
      <c r="I137" s="3">
        <v>5</v>
      </c>
      <c r="J137" s="3">
        <v>1</v>
      </c>
      <c r="K137" s="6">
        <f t="shared" si="6"/>
        <v>0.2091038496644295</v>
      </c>
      <c r="L137" s="6">
        <f t="shared" si="7"/>
        <v>-0.14576995769863013</v>
      </c>
      <c r="M137">
        <v>25</v>
      </c>
    </row>
    <row r="138" spans="1:13" ht="12.75">
      <c r="A138" t="s">
        <v>34</v>
      </c>
      <c r="B138" t="s">
        <v>48</v>
      </c>
      <c r="C138">
        <v>0.2</v>
      </c>
      <c r="D138">
        <v>2</v>
      </c>
      <c r="E138">
        <v>7</v>
      </c>
      <c r="F138">
        <v>15</v>
      </c>
      <c r="G138">
        <v>5.8</v>
      </c>
      <c r="H138">
        <v>2.28</v>
      </c>
      <c r="I138" s="3">
        <v>5</v>
      </c>
      <c r="J138" s="3">
        <v>1</v>
      </c>
      <c r="K138" s="6">
        <f t="shared" si="6"/>
        <v>0.06149085637583892</v>
      </c>
      <c r="L138" s="6">
        <f t="shared" si="7"/>
        <v>-0.003367634410958909</v>
      </c>
      <c r="M138">
        <v>5</v>
      </c>
    </row>
    <row r="139" spans="1:13" ht="12.75">
      <c r="A139" t="s">
        <v>34</v>
      </c>
      <c r="B139" t="s">
        <v>68</v>
      </c>
      <c r="C139">
        <v>0.2</v>
      </c>
      <c r="D139">
        <v>2</v>
      </c>
      <c r="E139">
        <v>13</v>
      </c>
      <c r="F139">
        <v>1</v>
      </c>
      <c r="G139">
        <v>9.44</v>
      </c>
      <c r="H139">
        <v>5.27</v>
      </c>
      <c r="I139" s="3">
        <v>5</v>
      </c>
      <c r="J139" s="3">
        <v>1</v>
      </c>
      <c r="K139" s="6">
        <f t="shared" si="6"/>
        <v>0.07284570201342282</v>
      </c>
      <c r="L139" s="6">
        <f t="shared" si="7"/>
        <v>0.0620722656438356</v>
      </c>
      <c r="M139">
        <v>175</v>
      </c>
    </row>
    <row r="140" spans="1:13" ht="12.75">
      <c r="A140" t="s">
        <v>34</v>
      </c>
      <c r="B140" t="s">
        <v>69</v>
      </c>
      <c r="C140">
        <v>0.2</v>
      </c>
      <c r="D140">
        <v>2</v>
      </c>
      <c r="E140">
        <v>13</v>
      </c>
      <c r="F140">
        <v>3</v>
      </c>
      <c r="G140">
        <v>19.4</v>
      </c>
      <c r="H140">
        <v>11.2</v>
      </c>
      <c r="I140" s="3">
        <v>5</v>
      </c>
      <c r="J140" s="3">
        <v>1</v>
      </c>
      <c r="K140" s="6">
        <f t="shared" si="6"/>
        <v>0.14324574496644293</v>
      </c>
      <c r="L140" s="6">
        <f t="shared" si="7"/>
        <v>0.14358240438356165</v>
      </c>
      <c r="M140">
        <v>150</v>
      </c>
    </row>
    <row r="141" spans="1:13" ht="12.75">
      <c r="A141" t="s">
        <v>34</v>
      </c>
      <c r="B141" t="s">
        <v>70</v>
      </c>
      <c r="C141">
        <v>0.2</v>
      </c>
      <c r="D141">
        <v>2</v>
      </c>
      <c r="E141">
        <v>13</v>
      </c>
      <c r="F141">
        <v>5</v>
      </c>
      <c r="G141">
        <v>25.2</v>
      </c>
      <c r="H141">
        <v>16.4</v>
      </c>
      <c r="I141" s="3">
        <v>5</v>
      </c>
      <c r="J141" s="3">
        <v>1</v>
      </c>
      <c r="K141" s="6">
        <f t="shared" si="6"/>
        <v>0.15372714093959733</v>
      </c>
      <c r="L141" s="6">
        <f t="shared" si="7"/>
        <v>0.2667335539726027</v>
      </c>
      <c r="M141">
        <v>125</v>
      </c>
    </row>
    <row r="142" spans="1:13" ht="12.75">
      <c r="A142" t="s">
        <v>34</v>
      </c>
      <c r="B142" t="s">
        <v>71</v>
      </c>
      <c r="C142">
        <v>0.2</v>
      </c>
      <c r="D142">
        <v>2</v>
      </c>
      <c r="E142">
        <v>13</v>
      </c>
      <c r="F142">
        <v>7</v>
      </c>
      <c r="G142">
        <v>34.3</v>
      </c>
      <c r="H142">
        <v>20.7</v>
      </c>
      <c r="I142" s="3">
        <v>5</v>
      </c>
      <c r="J142" s="3">
        <v>1</v>
      </c>
      <c r="K142" s="6">
        <f t="shared" si="6"/>
        <v>0.23757830872483215</v>
      </c>
      <c r="L142" s="6">
        <f t="shared" si="7"/>
        <v>0.2927657906849315</v>
      </c>
      <c r="M142">
        <v>100</v>
      </c>
    </row>
    <row r="143" spans="1:13" ht="12.75">
      <c r="A143" t="s">
        <v>34</v>
      </c>
      <c r="B143" t="s">
        <v>72</v>
      </c>
      <c r="C143">
        <v>0.2</v>
      </c>
      <c r="D143">
        <v>2</v>
      </c>
      <c r="E143">
        <v>13</v>
      </c>
      <c r="F143">
        <v>9</v>
      </c>
      <c r="G143">
        <v>11.4</v>
      </c>
      <c r="H143">
        <v>5.43</v>
      </c>
      <c r="I143" s="3">
        <v>5</v>
      </c>
      <c r="J143" s="3">
        <v>1</v>
      </c>
      <c r="K143" s="6">
        <f t="shared" si="6"/>
        <v>0.1042898899328859</v>
      </c>
      <c r="L143" s="6">
        <f t="shared" si="7"/>
        <v>0.034483026410958885</v>
      </c>
      <c r="M143">
        <v>75</v>
      </c>
    </row>
    <row r="144" spans="1:13" ht="12.75">
      <c r="A144" t="s">
        <v>34</v>
      </c>
      <c r="B144" t="s">
        <v>73</v>
      </c>
      <c r="C144">
        <v>0.2</v>
      </c>
      <c r="D144">
        <v>2</v>
      </c>
      <c r="E144">
        <v>13</v>
      </c>
      <c r="F144">
        <v>11</v>
      </c>
      <c r="G144">
        <v>5.39</v>
      </c>
      <c r="H144">
        <v>2.12</v>
      </c>
      <c r="I144" s="3">
        <v>5</v>
      </c>
      <c r="J144" s="3">
        <v>1</v>
      </c>
      <c r="K144" s="6">
        <f t="shared" si="6"/>
        <v>0.057123608053691266</v>
      </c>
      <c r="L144" s="6">
        <f t="shared" si="7"/>
        <v>-0.003078778739726017</v>
      </c>
      <c r="M144">
        <v>45</v>
      </c>
    </row>
    <row r="145" spans="1:13" ht="12.75">
      <c r="A145" t="s">
        <v>34</v>
      </c>
      <c r="B145" t="s">
        <v>74</v>
      </c>
      <c r="C145">
        <v>0.2</v>
      </c>
      <c r="D145">
        <v>2</v>
      </c>
      <c r="E145">
        <v>13</v>
      </c>
      <c r="F145">
        <v>13</v>
      </c>
      <c r="G145">
        <v>6.27</v>
      </c>
      <c r="H145">
        <v>2.68</v>
      </c>
      <c r="I145" s="3">
        <v>5</v>
      </c>
      <c r="J145" s="3">
        <v>1</v>
      </c>
      <c r="K145" s="6">
        <f t="shared" si="6"/>
        <v>0.06271368590604026</v>
      </c>
      <c r="L145" s="6">
        <f t="shared" si="7"/>
        <v>0.005685525041095906</v>
      </c>
      <c r="M145">
        <v>25</v>
      </c>
    </row>
    <row r="146" spans="1:13" ht="12.75">
      <c r="A146" t="s">
        <v>34</v>
      </c>
      <c r="B146" t="s">
        <v>75</v>
      </c>
      <c r="C146">
        <v>0.2</v>
      </c>
      <c r="D146">
        <v>2</v>
      </c>
      <c r="E146">
        <v>13</v>
      </c>
      <c r="F146">
        <v>15</v>
      </c>
      <c r="G146">
        <v>6.28</v>
      </c>
      <c r="H146">
        <v>2.46</v>
      </c>
      <c r="I146" s="3">
        <v>5</v>
      </c>
      <c r="J146" s="3">
        <v>1</v>
      </c>
      <c r="K146" s="6">
        <f t="shared" si="6"/>
        <v>0.06673155436241611</v>
      </c>
      <c r="L146" s="6">
        <f t="shared" si="7"/>
        <v>-0.004022843616438367</v>
      </c>
      <c r="M146">
        <v>5</v>
      </c>
    </row>
    <row r="147" spans="1:13" ht="12.75">
      <c r="A147" t="s">
        <v>34</v>
      </c>
      <c r="B147" t="s">
        <v>53</v>
      </c>
      <c r="C147">
        <v>0.2</v>
      </c>
      <c r="D147">
        <v>2</v>
      </c>
      <c r="E147">
        <v>17</v>
      </c>
      <c r="F147">
        <v>1</v>
      </c>
      <c r="G147">
        <v>2.18</v>
      </c>
      <c r="H147">
        <v>0.9</v>
      </c>
      <c r="I147" s="3">
        <v>5</v>
      </c>
      <c r="J147" s="3">
        <v>1</v>
      </c>
      <c r="K147" s="6">
        <f t="shared" si="6"/>
        <v>0.022360311409395976</v>
      </c>
      <c r="L147" s="6">
        <f t="shared" si="7"/>
        <v>0.0005988471232876678</v>
      </c>
      <c r="M147">
        <v>175</v>
      </c>
    </row>
    <row r="148" spans="1:13" ht="12.75">
      <c r="A148" t="s">
        <v>34</v>
      </c>
      <c r="B148" t="s">
        <v>55</v>
      </c>
      <c r="C148">
        <v>0.2</v>
      </c>
      <c r="D148">
        <v>2</v>
      </c>
      <c r="E148">
        <v>17</v>
      </c>
      <c r="F148">
        <v>3</v>
      </c>
      <c r="G148">
        <v>2.63</v>
      </c>
      <c r="H148">
        <v>1.23</v>
      </c>
      <c r="I148" s="3">
        <v>5</v>
      </c>
      <c r="J148" s="3">
        <v>1</v>
      </c>
      <c r="K148" s="6">
        <f t="shared" si="6"/>
        <v>0.024456590604026843</v>
      </c>
      <c r="L148" s="6">
        <f t="shared" si="7"/>
        <v>0.00697128504109589</v>
      </c>
      <c r="M148">
        <v>150</v>
      </c>
    </row>
    <row r="149" spans="1:13" ht="12.75">
      <c r="A149" t="s">
        <v>34</v>
      </c>
      <c r="B149" t="s">
        <v>56</v>
      </c>
      <c r="C149">
        <v>0.2</v>
      </c>
      <c r="D149">
        <v>2</v>
      </c>
      <c r="E149">
        <v>17</v>
      </c>
      <c r="F149">
        <v>5</v>
      </c>
      <c r="G149">
        <v>16.8</v>
      </c>
      <c r="H149">
        <v>11.1</v>
      </c>
      <c r="I149" s="3">
        <v>5</v>
      </c>
      <c r="J149" s="3">
        <v>1</v>
      </c>
      <c r="K149" s="6">
        <f t="shared" si="6"/>
        <v>0.09957326174496646</v>
      </c>
      <c r="L149" s="6">
        <f t="shared" si="7"/>
        <v>0.18504376109589035</v>
      </c>
      <c r="M149">
        <v>125</v>
      </c>
    </row>
    <row r="150" spans="1:13" ht="12.75">
      <c r="A150" t="s">
        <v>34</v>
      </c>
      <c r="B150" t="s">
        <v>59</v>
      </c>
      <c r="C150">
        <v>0.2</v>
      </c>
      <c r="D150">
        <v>2</v>
      </c>
      <c r="E150">
        <v>17</v>
      </c>
      <c r="F150">
        <v>7</v>
      </c>
      <c r="G150">
        <v>15.1</v>
      </c>
      <c r="H150">
        <v>9.27</v>
      </c>
      <c r="I150" s="3">
        <v>5</v>
      </c>
      <c r="J150" s="3">
        <v>1</v>
      </c>
      <c r="K150" s="6">
        <f t="shared" si="6"/>
        <v>0.1018442308724832</v>
      </c>
      <c r="L150" s="6">
        <f t="shared" si="7"/>
        <v>0.1356952355068493</v>
      </c>
      <c r="M150">
        <v>100</v>
      </c>
    </row>
    <row r="151" spans="1:13" ht="12.75">
      <c r="A151" t="s">
        <v>34</v>
      </c>
      <c r="B151" t="s">
        <v>57</v>
      </c>
      <c r="C151">
        <v>0.2</v>
      </c>
      <c r="D151">
        <v>2</v>
      </c>
      <c r="E151">
        <v>17</v>
      </c>
      <c r="F151">
        <v>9</v>
      </c>
      <c r="G151">
        <v>15</v>
      </c>
      <c r="H151">
        <v>7.37</v>
      </c>
      <c r="I151" s="3">
        <v>5</v>
      </c>
      <c r="J151" s="3">
        <v>1</v>
      </c>
      <c r="K151" s="6">
        <f t="shared" si="6"/>
        <v>0.1332884187919463</v>
      </c>
      <c r="L151" s="6">
        <f t="shared" si="7"/>
        <v>0.05513268427397258</v>
      </c>
      <c r="M151">
        <v>75</v>
      </c>
    </row>
    <row r="152" spans="1:13" ht="12.75">
      <c r="A152" t="s">
        <v>34</v>
      </c>
      <c r="B152" t="s">
        <v>52</v>
      </c>
      <c r="C152">
        <v>0.2</v>
      </c>
      <c r="D152">
        <v>2</v>
      </c>
      <c r="E152">
        <v>17</v>
      </c>
      <c r="F152">
        <v>11</v>
      </c>
      <c r="G152">
        <v>10.3</v>
      </c>
      <c r="H152">
        <v>4.73</v>
      </c>
      <c r="I152" s="3">
        <v>5</v>
      </c>
      <c r="J152" s="3">
        <v>1</v>
      </c>
      <c r="K152" s="6">
        <f t="shared" si="6"/>
        <v>0.09730229261744966</v>
      </c>
      <c r="L152" s="6">
        <f t="shared" si="7"/>
        <v>0.02352764668493152</v>
      </c>
      <c r="M152">
        <v>45</v>
      </c>
    </row>
    <row r="153" spans="1:13" ht="12.75">
      <c r="A153" t="s">
        <v>34</v>
      </c>
      <c r="B153" t="s">
        <v>54</v>
      </c>
      <c r="C153">
        <v>0.2</v>
      </c>
      <c r="D153">
        <v>2</v>
      </c>
      <c r="E153">
        <v>17</v>
      </c>
      <c r="F153">
        <v>13</v>
      </c>
      <c r="G153">
        <v>10</v>
      </c>
      <c r="H153">
        <v>4.59</v>
      </c>
      <c r="I153" s="3">
        <v>5</v>
      </c>
      <c r="J153" s="3">
        <v>1</v>
      </c>
      <c r="K153" s="6">
        <f t="shared" si="6"/>
        <v>0.09450725369127515</v>
      </c>
      <c r="L153" s="6">
        <f t="shared" si="7"/>
        <v>0.022745622794520543</v>
      </c>
      <c r="M153">
        <v>25</v>
      </c>
    </row>
    <row r="154" spans="1:13" ht="12.75">
      <c r="A154" t="s">
        <v>34</v>
      </c>
      <c r="B154" t="s">
        <v>58</v>
      </c>
      <c r="C154">
        <v>0.2</v>
      </c>
      <c r="D154">
        <v>2</v>
      </c>
      <c r="E154">
        <v>17</v>
      </c>
      <c r="F154">
        <v>15</v>
      </c>
      <c r="G154">
        <v>6.98</v>
      </c>
      <c r="H154">
        <v>2.94</v>
      </c>
      <c r="I154" s="3">
        <v>5</v>
      </c>
      <c r="J154" s="3">
        <v>1</v>
      </c>
      <c r="K154" s="6">
        <f t="shared" si="6"/>
        <v>0.07057473288590604</v>
      </c>
      <c r="L154" s="6">
        <f t="shared" si="7"/>
        <v>0.0044455592328767075</v>
      </c>
      <c r="M154">
        <v>5</v>
      </c>
    </row>
    <row r="155" spans="1:13" ht="12.75">
      <c r="A155" t="s">
        <v>34</v>
      </c>
      <c r="B155" t="s">
        <v>65</v>
      </c>
      <c r="C155">
        <v>0.2</v>
      </c>
      <c r="D155">
        <v>2</v>
      </c>
      <c r="E155">
        <v>23</v>
      </c>
      <c r="F155">
        <v>1</v>
      </c>
      <c r="G155">
        <v>0.108</v>
      </c>
      <c r="H155">
        <v>-0.2</v>
      </c>
      <c r="I155" s="3">
        <v>5</v>
      </c>
      <c r="J155" s="3">
        <v>1</v>
      </c>
      <c r="K155" s="6">
        <f t="shared" si="6"/>
        <v>0.0053804499328859055</v>
      </c>
      <c r="L155" s="6">
        <f t="shared" si="7"/>
        <v>-0.010567890410958904</v>
      </c>
      <c r="M155">
        <v>175</v>
      </c>
    </row>
    <row r="156" spans="1:13" ht="12.75">
      <c r="A156" t="s">
        <v>34</v>
      </c>
      <c r="B156" t="s">
        <v>62</v>
      </c>
      <c r="C156">
        <v>0.2</v>
      </c>
      <c r="D156">
        <v>2</v>
      </c>
      <c r="E156">
        <v>23</v>
      </c>
      <c r="F156">
        <v>3</v>
      </c>
      <c r="G156">
        <v>2.6</v>
      </c>
      <c r="H156">
        <v>1.14</v>
      </c>
      <c r="I156" s="3">
        <v>5</v>
      </c>
      <c r="J156" s="3">
        <v>1</v>
      </c>
      <c r="K156" s="6">
        <f t="shared" si="6"/>
        <v>0.025504730201342283</v>
      </c>
      <c r="L156" s="6">
        <f t="shared" si="7"/>
        <v>0.0036001279999999945</v>
      </c>
      <c r="M156">
        <v>150</v>
      </c>
    </row>
    <row r="157" spans="1:13" ht="12.75">
      <c r="A157" t="s">
        <v>34</v>
      </c>
      <c r="B157" t="s">
        <v>60</v>
      </c>
      <c r="C157">
        <v>0.2</v>
      </c>
      <c r="D157">
        <v>2</v>
      </c>
      <c r="E157">
        <v>23</v>
      </c>
      <c r="F157">
        <v>5</v>
      </c>
      <c r="G157">
        <v>18.5</v>
      </c>
      <c r="H157">
        <v>12.8</v>
      </c>
      <c r="I157" s="3">
        <v>5</v>
      </c>
      <c r="J157" s="3">
        <v>1</v>
      </c>
      <c r="K157" s="6">
        <f t="shared" si="6"/>
        <v>0.09957326174496642</v>
      </c>
      <c r="L157" s="6">
        <f t="shared" si="7"/>
        <v>0.22875960109589044</v>
      </c>
      <c r="M157">
        <v>125</v>
      </c>
    </row>
    <row r="158" spans="1:13" ht="12.75">
      <c r="A158" t="s">
        <v>34</v>
      </c>
      <c r="B158" t="s">
        <v>63</v>
      </c>
      <c r="C158">
        <v>0.2</v>
      </c>
      <c r="D158">
        <v>2</v>
      </c>
      <c r="E158">
        <v>23</v>
      </c>
      <c r="F158">
        <v>7</v>
      </c>
      <c r="G158">
        <v>37.7</v>
      </c>
      <c r="H158">
        <v>23.3</v>
      </c>
      <c r="I158" s="3">
        <v>5</v>
      </c>
      <c r="J158" s="3">
        <v>1</v>
      </c>
      <c r="K158" s="6">
        <f t="shared" si="6"/>
        <v>0.25155350335570476</v>
      </c>
      <c r="L158" s="6">
        <f t="shared" si="7"/>
        <v>0.34553479013698624</v>
      </c>
      <c r="M158">
        <v>100</v>
      </c>
    </row>
    <row r="159" spans="1:13" ht="12.75">
      <c r="A159" t="s">
        <v>34</v>
      </c>
      <c r="B159" t="s">
        <v>67</v>
      </c>
      <c r="C159">
        <v>0.2</v>
      </c>
      <c r="D159">
        <v>2</v>
      </c>
      <c r="E159">
        <v>23</v>
      </c>
      <c r="F159">
        <v>9</v>
      </c>
      <c r="G159">
        <v>12</v>
      </c>
      <c r="H159">
        <v>5.88</v>
      </c>
      <c r="I159" s="3">
        <v>5</v>
      </c>
      <c r="J159" s="3">
        <v>1</v>
      </c>
      <c r="K159" s="6">
        <f t="shared" si="6"/>
        <v>0.10691023892617449</v>
      </c>
      <c r="L159" s="6">
        <f t="shared" si="7"/>
        <v>0.04341289380821918</v>
      </c>
      <c r="M159">
        <v>75</v>
      </c>
    </row>
    <row r="160" spans="1:13" ht="12.75">
      <c r="A160" t="s">
        <v>34</v>
      </c>
      <c r="B160" t="s">
        <v>61</v>
      </c>
      <c r="C160">
        <v>0.2</v>
      </c>
      <c r="D160">
        <v>2</v>
      </c>
      <c r="E160">
        <v>23</v>
      </c>
      <c r="F160">
        <v>11</v>
      </c>
      <c r="G160">
        <v>8.07</v>
      </c>
      <c r="H160">
        <v>3.45</v>
      </c>
      <c r="I160" s="3">
        <v>5</v>
      </c>
      <c r="J160" s="3">
        <v>1</v>
      </c>
      <c r="K160" s="6">
        <f t="shared" si="6"/>
        <v>0.08070674899328859</v>
      </c>
      <c r="L160" s="6">
        <f t="shared" si="7"/>
        <v>0.007344683835616435</v>
      </c>
      <c r="M160">
        <v>45</v>
      </c>
    </row>
    <row r="161" spans="1:13" ht="12.75">
      <c r="A161" t="s">
        <v>34</v>
      </c>
      <c r="B161" t="s">
        <v>64</v>
      </c>
      <c r="C161">
        <v>0.2</v>
      </c>
      <c r="D161">
        <v>2</v>
      </c>
      <c r="E161">
        <v>23</v>
      </c>
      <c r="F161">
        <v>13</v>
      </c>
      <c r="G161">
        <v>6.55</v>
      </c>
      <c r="H161">
        <v>2.75</v>
      </c>
      <c r="I161" s="3">
        <v>5</v>
      </c>
      <c r="J161" s="3">
        <v>1</v>
      </c>
      <c r="K161" s="6">
        <f t="shared" si="6"/>
        <v>0.06638217449664428</v>
      </c>
      <c r="L161" s="6">
        <f t="shared" si="7"/>
        <v>0.0037868273972602715</v>
      </c>
      <c r="M161">
        <v>25</v>
      </c>
    </row>
    <row r="162" spans="1:13" ht="12.75">
      <c r="A162" t="s">
        <v>34</v>
      </c>
      <c r="B162" t="s">
        <v>66</v>
      </c>
      <c r="C162">
        <v>0.2</v>
      </c>
      <c r="D162">
        <v>2</v>
      </c>
      <c r="E162">
        <v>23</v>
      </c>
      <c r="F162">
        <v>15</v>
      </c>
      <c r="G162">
        <v>6.36</v>
      </c>
      <c r="H162">
        <v>2.46</v>
      </c>
      <c r="I162" s="3">
        <v>5</v>
      </c>
      <c r="J162" s="3">
        <v>1</v>
      </c>
      <c r="K162" s="6">
        <f t="shared" si="6"/>
        <v>0.06812907382550336</v>
      </c>
      <c r="L162" s="6">
        <f t="shared" si="7"/>
        <v>-0.005431895671232889</v>
      </c>
      <c r="M162">
        <v>5</v>
      </c>
    </row>
  </sheetData>
  <sheetProtection/>
  <autoFilter ref="A1:M1"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="150" zoomScaleNormal="150" workbookViewId="0" topLeftCell="A5">
      <selection activeCell="D13" sqref="D13"/>
    </sheetView>
  </sheetViews>
  <sheetFormatPr defaultColWidth="8.75390625" defaultRowHeight="12.75"/>
  <cols>
    <col min="1" max="1" width="11.125" style="0" bestFit="1" customWidth="1"/>
  </cols>
  <sheetData>
    <row r="1" spans="1:17" ht="15.75">
      <c r="A1" s="14">
        <v>40290</v>
      </c>
      <c r="B1" s="15" t="s">
        <v>18</v>
      </c>
      <c r="C1" s="15"/>
      <c r="D1" s="15"/>
      <c r="E1" s="15"/>
      <c r="F1" s="15" t="s">
        <v>26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19</v>
      </c>
      <c r="B2" s="15" t="s">
        <v>27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5" t="s">
        <v>20</v>
      </c>
      <c r="B3" s="16" t="s">
        <v>29</v>
      </c>
      <c r="C3" s="15"/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5" t="s">
        <v>2</v>
      </c>
      <c r="B6" s="15" t="s">
        <v>1</v>
      </c>
      <c r="C6" s="15" t="s">
        <v>0</v>
      </c>
      <c r="D6" s="15" t="s">
        <v>28</v>
      </c>
      <c r="E6" s="15"/>
      <c r="F6" s="15" t="s">
        <v>22</v>
      </c>
      <c r="G6" s="15" t="s">
        <v>23</v>
      </c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15">
        <v>0</v>
      </c>
      <c r="B7" s="16">
        <v>-0.8</v>
      </c>
      <c r="C7" s="16">
        <v>-0.8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s="20">
        <v>5.63</v>
      </c>
      <c r="B8" s="18">
        <v>18</v>
      </c>
      <c r="C8" s="18">
        <v>7.2</v>
      </c>
      <c r="D8" s="17">
        <f>B8/C8</f>
        <v>2.5</v>
      </c>
      <c r="E8" s="15"/>
      <c r="F8" s="15">
        <f>A8/1000</f>
        <v>0.00563</v>
      </c>
      <c r="G8" s="15">
        <f>B8-B7</f>
        <v>18.8</v>
      </c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20">
        <v>11.96</v>
      </c>
      <c r="B9" s="18">
        <v>39.2</v>
      </c>
      <c r="C9" s="18">
        <v>15.7</v>
      </c>
      <c r="D9" s="17">
        <f>B9/C9</f>
        <v>2.496815286624204</v>
      </c>
      <c r="E9" s="15"/>
      <c r="F9" s="15">
        <f>A9/1000</f>
        <v>0.01196</v>
      </c>
      <c r="G9" s="15">
        <f>B9-B7</f>
        <v>40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0">
        <v>21.55</v>
      </c>
      <c r="B10" s="18">
        <v>68.9</v>
      </c>
      <c r="C10" s="18">
        <v>28</v>
      </c>
      <c r="D10" s="17">
        <f>B10/C10</f>
        <v>2.460714285714286</v>
      </c>
      <c r="E10" s="15"/>
      <c r="F10" s="15">
        <f>A10/1000</f>
        <v>0.02155</v>
      </c>
      <c r="G10" s="15">
        <f>B10-B7</f>
        <v>69.7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15"/>
      <c r="B12" s="15"/>
      <c r="C12" s="15" t="s">
        <v>24</v>
      </c>
      <c r="D12" s="19">
        <f>(D8+D9+D10)/3</f>
        <v>2.4858431907794967</v>
      </c>
      <c r="E12" s="15" t="s">
        <v>25</v>
      </c>
      <c r="F12" s="16">
        <f>1/SLOPE(G8:G10,F8:F10)</f>
        <v>0.000313567609470719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sheetProtection/>
  <printOptions/>
  <pageMargins left="0.7" right="0.7" top="0.75" bottom="0.75" header="0.3" footer="0.3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Mahaffey</dc:creator>
  <cp:keywords/>
  <dc:description/>
  <cp:lastModifiedBy>Maria Consuelo Gazitua Zavala</cp:lastModifiedBy>
  <cp:lastPrinted>2007-07-01T20:58:08Z</cp:lastPrinted>
  <dcterms:created xsi:type="dcterms:W3CDTF">2007-05-22T07:21:34Z</dcterms:created>
  <dcterms:modified xsi:type="dcterms:W3CDTF">2014-06-19T06:34:55Z</dcterms:modified>
  <cp:category/>
  <cp:version/>
  <cp:contentType/>
  <cp:contentStatus/>
</cp:coreProperties>
</file>