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 tabRatio="868" activeTab="9"/>
  </bookViews>
  <sheets>
    <sheet name="12 June Duhty Thuhty" sheetId="4" r:id="rId1"/>
    <sheet name="13 June WDKY" sheetId="6" r:id="rId2"/>
    <sheet name="14 June Aliens on Deck" sheetId="7" r:id="rId3"/>
    <sheet name="15 June The Kraken" sheetId="1" r:id="rId4"/>
    <sheet name="16 June Mostly Fearless" sheetId="12" r:id="rId5"/>
    <sheet name="Array 6" sheetId="8" r:id="rId6"/>
    <sheet name="Array 7 24hr Array" sheetId="10" r:id="rId7"/>
    <sheet name="Array 8 Prefiltered samples" sheetId="11" r:id="rId8"/>
    <sheet name="Integrated C mmol" sheetId="18" r:id="rId9"/>
    <sheet name="Average PHS Hourly All" sheetId="17" r:id="rId10"/>
    <sheet name="Average PHS Daily All" sheetId="16" r:id="rId11"/>
    <sheet name="Template" sheetId="3" r:id="rId12"/>
  </sheets>
  <definedNames>
    <definedName name="_14C_results" localSheetId="0">'12 June Duhty Thuhty'!$G$8:$G$111</definedName>
    <definedName name="_14C_results" localSheetId="1">'13 June WDKY'!$G$8:$G$111</definedName>
    <definedName name="_14C_results" localSheetId="2">'14 June Aliens on Deck'!$G$8:$G$111</definedName>
    <definedName name="_14C_results" localSheetId="3">'15 June The Kraken'!$G$8:$G$111</definedName>
    <definedName name="_14C_results" localSheetId="4">'16 June Mostly Fearless'!$G$8:$G$111</definedName>
    <definedName name="_14C_results" localSheetId="5">'Array 6'!$G$8:$G$111</definedName>
    <definedName name="_14C_results" localSheetId="6">'Array 7 24hr Array'!$G$8:$G$111</definedName>
    <definedName name="_14C_results" localSheetId="7">'Array 8 Prefiltered samples'!$G$8:$G$124</definedName>
    <definedName name="_14C_results" localSheetId="11">Template!$G$8:$G$111</definedName>
    <definedName name="_14C_results_1" localSheetId="1">'13 June WDKY'!$G$8:$G$111</definedName>
  </definedNames>
  <calcPr calcId="145621"/>
</workbook>
</file>

<file path=xl/calcChain.xml><?xml version="1.0" encoding="utf-8"?>
<calcChain xmlns="http://schemas.openxmlformats.org/spreadsheetml/2006/main">
  <c r="P6" i="16" l="1"/>
  <c r="P7" i="16"/>
  <c r="P8" i="16"/>
  <c r="P9" i="16"/>
  <c r="P10" i="16"/>
  <c r="P13" i="16"/>
  <c r="P14" i="16"/>
  <c r="P15" i="16"/>
  <c r="P16" i="16"/>
  <c r="P17" i="16"/>
  <c r="P18" i="16"/>
  <c r="P21" i="16"/>
  <c r="P22" i="16"/>
  <c r="P23" i="16"/>
  <c r="P24" i="16"/>
  <c r="P25" i="16"/>
  <c r="P26" i="16"/>
  <c r="P29" i="16"/>
  <c r="P30" i="16"/>
  <c r="P31" i="16"/>
  <c r="P32" i="16"/>
  <c r="P33" i="16"/>
  <c r="P34" i="16"/>
  <c r="P5" i="16"/>
  <c r="O5" i="16"/>
  <c r="S26" i="7"/>
  <c r="Q5" i="17" l="1"/>
  <c r="Q6" i="17"/>
  <c r="Q7" i="17"/>
  <c r="Q8" i="17"/>
  <c r="Q9" i="17"/>
  <c r="Q10" i="17"/>
  <c r="Q13" i="17"/>
  <c r="Q14" i="17"/>
  <c r="Q15" i="17"/>
  <c r="Q16" i="17"/>
  <c r="Q17" i="17"/>
  <c r="Q18" i="17"/>
  <c r="Q21" i="17"/>
  <c r="Q22" i="17"/>
  <c r="Q23" i="17"/>
  <c r="Q24" i="17"/>
  <c r="Q25" i="17"/>
  <c r="Q26" i="17"/>
  <c r="Q29" i="17"/>
  <c r="Q30" i="17"/>
  <c r="Q31" i="17"/>
  <c r="Q32" i="17"/>
  <c r="Q33" i="17"/>
  <c r="Q34" i="17"/>
  <c r="R4" i="16"/>
  <c r="R5" i="16"/>
  <c r="R6" i="16"/>
  <c r="R7" i="16"/>
  <c r="R8" i="16"/>
  <c r="R9" i="16"/>
  <c r="R10" i="16"/>
  <c r="R13" i="16"/>
  <c r="R14" i="16"/>
  <c r="R15" i="16"/>
  <c r="R16" i="16"/>
  <c r="R17" i="16"/>
  <c r="R18" i="16"/>
  <c r="R21" i="16"/>
  <c r="R22" i="16"/>
  <c r="R23" i="16"/>
  <c r="R24" i="16"/>
  <c r="R25" i="16"/>
  <c r="R26" i="16"/>
  <c r="R29" i="16"/>
  <c r="R30" i="16"/>
  <c r="R31" i="16"/>
  <c r="R32" i="16"/>
  <c r="R33" i="16"/>
  <c r="R34" i="16"/>
  <c r="N5" i="16"/>
  <c r="N6" i="16"/>
  <c r="N7" i="16"/>
  <c r="N8" i="16"/>
  <c r="N9" i="16"/>
  <c r="N10" i="16"/>
  <c r="N13" i="16"/>
  <c r="N14" i="16"/>
  <c r="N15" i="16"/>
  <c r="N16" i="16"/>
  <c r="N17" i="16"/>
  <c r="N18" i="16"/>
  <c r="N21" i="16"/>
  <c r="N22" i="16"/>
  <c r="N23" i="16"/>
  <c r="N24" i="16"/>
  <c r="N25" i="16"/>
  <c r="N26" i="16"/>
  <c r="N29" i="16"/>
  <c r="N30" i="16"/>
  <c r="N31" i="16"/>
  <c r="N32" i="16"/>
  <c r="N33" i="16"/>
  <c r="N34" i="16"/>
  <c r="L5" i="16"/>
  <c r="L6" i="16"/>
  <c r="L7" i="16"/>
  <c r="L8" i="16"/>
  <c r="L9" i="16"/>
  <c r="L10" i="16"/>
  <c r="L13" i="16"/>
  <c r="L14" i="16"/>
  <c r="L15" i="16"/>
  <c r="L16" i="16"/>
  <c r="L17" i="16"/>
  <c r="L18" i="16"/>
  <c r="L21" i="16"/>
  <c r="L22" i="16"/>
  <c r="L23" i="16"/>
  <c r="L24" i="16"/>
  <c r="L25" i="16"/>
  <c r="L26" i="16"/>
  <c r="L29" i="16"/>
  <c r="L30" i="16"/>
  <c r="L31" i="16"/>
  <c r="L32" i="16"/>
  <c r="L33" i="16"/>
  <c r="L34" i="16"/>
  <c r="J5" i="16"/>
  <c r="J6" i="16"/>
  <c r="J7" i="16"/>
  <c r="J8" i="16"/>
  <c r="J9" i="16"/>
  <c r="J10" i="16"/>
  <c r="J13" i="16"/>
  <c r="J14" i="16"/>
  <c r="J15" i="16"/>
  <c r="J16" i="16"/>
  <c r="J17" i="16"/>
  <c r="J18" i="16"/>
  <c r="J21" i="16"/>
  <c r="J22" i="16"/>
  <c r="J23" i="16"/>
  <c r="J24" i="16"/>
  <c r="J25" i="16"/>
  <c r="J26" i="16"/>
  <c r="J29" i="16"/>
  <c r="J30" i="16"/>
  <c r="J31" i="16"/>
  <c r="J32" i="16"/>
  <c r="J33" i="16"/>
  <c r="J34" i="16"/>
  <c r="H5" i="16"/>
  <c r="H6" i="16"/>
  <c r="H7" i="16"/>
  <c r="H8" i="16"/>
  <c r="H9" i="16"/>
  <c r="H10" i="16"/>
  <c r="H13" i="16"/>
  <c r="H14" i="16"/>
  <c r="H15" i="16"/>
  <c r="H16" i="16"/>
  <c r="H17" i="16"/>
  <c r="H18" i="16"/>
  <c r="H21" i="16"/>
  <c r="H22" i="16"/>
  <c r="H23" i="16"/>
  <c r="H24" i="16"/>
  <c r="H25" i="16"/>
  <c r="H26" i="16"/>
  <c r="H29" i="16"/>
  <c r="H30" i="16"/>
  <c r="H31" i="16"/>
  <c r="H32" i="16"/>
  <c r="H33" i="16"/>
  <c r="H34" i="16"/>
  <c r="F5" i="16"/>
  <c r="F6" i="16"/>
  <c r="F7" i="16"/>
  <c r="F8" i="16"/>
  <c r="F9" i="16"/>
  <c r="F10" i="16"/>
  <c r="F13" i="16"/>
  <c r="F14" i="16"/>
  <c r="F15" i="16"/>
  <c r="F16" i="16"/>
  <c r="F17" i="16"/>
  <c r="F18" i="16"/>
  <c r="F21" i="16"/>
  <c r="F22" i="16"/>
  <c r="F23" i="16"/>
  <c r="F24" i="16"/>
  <c r="F25" i="16"/>
  <c r="F26" i="16"/>
  <c r="F29" i="16"/>
  <c r="F30" i="16"/>
  <c r="F31" i="16"/>
  <c r="F32" i="16"/>
  <c r="F33" i="16"/>
  <c r="F34" i="16"/>
  <c r="N5" i="17"/>
  <c r="N6" i="17"/>
  <c r="N7" i="17"/>
  <c r="N8" i="17"/>
  <c r="N9" i="17"/>
  <c r="N10" i="17"/>
  <c r="N13" i="17"/>
  <c r="N14" i="17"/>
  <c r="N15" i="17"/>
  <c r="N16" i="17"/>
  <c r="N17" i="17"/>
  <c r="N18" i="17"/>
  <c r="N21" i="17"/>
  <c r="N22" i="17"/>
  <c r="N23" i="17"/>
  <c r="N24" i="17"/>
  <c r="N25" i="17"/>
  <c r="N26" i="17"/>
  <c r="N29" i="17"/>
  <c r="N30" i="17"/>
  <c r="N31" i="17"/>
  <c r="N32" i="17"/>
  <c r="N33" i="17"/>
  <c r="N34" i="17"/>
  <c r="M5" i="17"/>
  <c r="M6" i="17"/>
  <c r="M7" i="17"/>
  <c r="M8" i="17"/>
  <c r="M9" i="17"/>
  <c r="M10" i="17"/>
  <c r="M13" i="17"/>
  <c r="M14" i="17"/>
  <c r="M15" i="17"/>
  <c r="M16" i="17"/>
  <c r="M17" i="17"/>
  <c r="M18" i="17"/>
  <c r="M21" i="17"/>
  <c r="M22" i="17"/>
  <c r="M23" i="17"/>
  <c r="M24" i="17"/>
  <c r="M25" i="17"/>
  <c r="M26" i="17"/>
  <c r="M29" i="17"/>
  <c r="M30" i="17"/>
  <c r="M31" i="17"/>
  <c r="M32" i="17"/>
  <c r="M33" i="17"/>
  <c r="M34" i="17"/>
  <c r="L5" i="17"/>
  <c r="L6" i="17"/>
  <c r="L7" i="17"/>
  <c r="L8" i="17"/>
  <c r="L9" i="17"/>
  <c r="L10" i="17"/>
  <c r="L13" i="17"/>
  <c r="L14" i="17"/>
  <c r="L15" i="17"/>
  <c r="L16" i="17"/>
  <c r="L17" i="17"/>
  <c r="L18" i="17"/>
  <c r="L21" i="17"/>
  <c r="L22" i="17"/>
  <c r="L23" i="17"/>
  <c r="L24" i="17"/>
  <c r="L25" i="17"/>
  <c r="L26" i="17"/>
  <c r="L29" i="17"/>
  <c r="L30" i="17"/>
  <c r="L31" i="17"/>
  <c r="L32" i="17"/>
  <c r="L33" i="17"/>
  <c r="L34" i="17"/>
  <c r="K5" i="17"/>
  <c r="K6" i="17"/>
  <c r="K7" i="17"/>
  <c r="K8" i="17"/>
  <c r="K9" i="17"/>
  <c r="K10" i="17"/>
  <c r="K13" i="17"/>
  <c r="K14" i="17"/>
  <c r="K15" i="17"/>
  <c r="K16" i="17"/>
  <c r="K17" i="17"/>
  <c r="K18" i="17"/>
  <c r="K21" i="17"/>
  <c r="K22" i="17"/>
  <c r="K23" i="17"/>
  <c r="K24" i="17"/>
  <c r="K25" i="17"/>
  <c r="K26" i="17"/>
  <c r="K29" i="17"/>
  <c r="K30" i="17"/>
  <c r="K31" i="17"/>
  <c r="K32" i="17"/>
  <c r="K33" i="17"/>
  <c r="K34" i="17"/>
  <c r="J5" i="17"/>
  <c r="J6" i="17"/>
  <c r="J7" i="17"/>
  <c r="J8" i="17"/>
  <c r="J9" i="17"/>
  <c r="J10" i="17"/>
  <c r="J13" i="17"/>
  <c r="J14" i="17"/>
  <c r="J15" i="17"/>
  <c r="J16" i="17"/>
  <c r="J17" i="17"/>
  <c r="J18" i="17"/>
  <c r="J21" i="17"/>
  <c r="J22" i="17"/>
  <c r="J23" i="17"/>
  <c r="J24" i="17"/>
  <c r="J25" i="17"/>
  <c r="J26" i="17"/>
  <c r="J29" i="17"/>
  <c r="J30" i="17"/>
  <c r="J31" i="17"/>
  <c r="J32" i="17"/>
  <c r="J33" i="17"/>
  <c r="J34" i="17"/>
  <c r="I5" i="17"/>
  <c r="I6" i="17"/>
  <c r="I7" i="17"/>
  <c r="I8" i="17"/>
  <c r="I9" i="17"/>
  <c r="I10" i="17"/>
  <c r="I13" i="17"/>
  <c r="I14" i="17"/>
  <c r="I15" i="17"/>
  <c r="I16" i="17"/>
  <c r="I17" i="17"/>
  <c r="I18" i="17"/>
  <c r="I21" i="17"/>
  <c r="I22" i="17"/>
  <c r="I23" i="17"/>
  <c r="I24" i="17"/>
  <c r="I25" i="17"/>
  <c r="I26" i="17"/>
  <c r="I29" i="17"/>
  <c r="I30" i="17"/>
  <c r="I31" i="17"/>
  <c r="I32" i="17"/>
  <c r="I33" i="17"/>
  <c r="I34" i="17"/>
  <c r="H5" i="17"/>
  <c r="H6" i="17"/>
  <c r="H7" i="17"/>
  <c r="H8" i="17"/>
  <c r="H9" i="17"/>
  <c r="H10" i="17"/>
  <c r="H13" i="17"/>
  <c r="H14" i="17"/>
  <c r="H15" i="17"/>
  <c r="H16" i="17"/>
  <c r="H17" i="17"/>
  <c r="H18" i="17"/>
  <c r="H21" i="17"/>
  <c r="H22" i="17"/>
  <c r="H23" i="17"/>
  <c r="H24" i="17"/>
  <c r="H25" i="17"/>
  <c r="H26" i="17"/>
  <c r="H29" i="17"/>
  <c r="H30" i="17"/>
  <c r="H31" i="17"/>
  <c r="H32" i="17"/>
  <c r="H33" i="17"/>
  <c r="H34" i="17"/>
  <c r="G5" i="17"/>
  <c r="G6" i="17"/>
  <c r="G7" i="17"/>
  <c r="G8" i="17"/>
  <c r="G9" i="17"/>
  <c r="G10" i="17"/>
  <c r="G13" i="17"/>
  <c r="G14" i="17"/>
  <c r="G15" i="17"/>
  <c r="G16" i="17"/>
  <c r="G17" i="17"/>
  <c r="G18" i="17"/>
  <c r="G21" i="17"/>
  <c r="G22" i="17"/>
  <c r="G23" i="17"/>
  <c r="G24" i="17"/>
  <c r="G25" i="17"/>
  <c r="G26" i="17"/>
  <c r="G29" i="17"/>
  <c r="G30" i="17"/>
  <c r="G31" i="17"/>
  <c r="G32" i="17"/>
  <c r="G33" i="17"/>
  <c r="G34" i="17"/>
  <c r="F5" i="17"/>
  <c r="F6" i="17"/>
  <c r="F7" i="17"/>
  <c r="F8" i="17"/>
  <c r="F9" i="17"/>
  <c r="F10" i="17"/>
  <c r="F13" i="17"/>
  <c r="F14" i="17"/>
  <c r="F15" i="17"/>
  <c r="F16" i="17"/>
  <c r="F17" i="17"/>
  <c r="F18" i="17"/>
  <c r="F21" i="17"/>
  <c r="F22" i="17"/>
  <c r="F23" i="17"/>
  <c r="F24" i="17"/>
  <c r="F25" i="17"/>
  <c r="F26" i="17"/>
  <c r="F29" i="17"/>
  <c r="F30" i="17"/>
  <c r="F31" i="17"/>
  <c r="F32" i="17"/>
  <c r="F33" i="17"/>
  <c r="F34" i="17"/>
  <c r="E5" i="17"/>
  <c r="E6" i="17"/>
  <c r="E7" i="17"/>
  <c r="E8" i="17"/>
  <c r="E9" i="17"/>
  <c r="E10" i="17"/>
  <c r="E13" i="17"/>
  <c r="E14" i="17"/>
  <c r="E15" i="17"/>
  <c r="E16" i="17"/>
  <c r="E17" i="17"/>
  <c r="E18" i="17"/>
  <c r="E21" i="17"/>
  <c r="E22" i="17"/>
  <c r="E23" i="17"/>
  <c r="E24" i="17"/>
  <c r="E25" i="17"/>
  <c r="E26" i="17"/>
  <c r="E29" i="17"/>
  <c r="E30" i="17"/>
  <c r="E31" i="17"/>
  <c r="E32" i="17"/>
  <c r="E33" i="17"/>
  <c r="E34" i="17"/>
  <c r="R5" i="17"/>
  <c r="R6" i="17"/>
  <c r="R7" i="17"/>
  <c r="R8" i="17"/>
  <c r="R9" i="17"/>
  <c r="R10" i="17"/>
  <c r="R13" i="17"/>
  <c r="R14" i="17"/>
  <c r="R15" i="17"/>
  <c r="R16" i="17"/>
  <c r="R17" i="17"/>
  <c r="R18" i="17"/>
  <c r="R21" i="17"/>
  <c r="R22" i="17"/>
  <c r="R23" i="17"/>
  <c r="R24" i="17"/>
  <c r="R25" i="17"/>
  <c r="R26" i="17"/>
  <c r="R29" i="17"/>
  <c r="R30" i="17"/>
  <c r="R31" i="17"/>
  <c r="R32" i="17"/>
  <c r="R33" i="17"/>
  <c r="R34" i="17"/>
  <c r="T24" i="18"/>
  <c r="T23" i="18"/>
  <c r="T22" i="18"/>
  <c r="T21" i="18"/>
  <c r="R24" i="18"/>
  <c r="R23" i="18"/>
  <c r="R22" i="18"/>
  <c r="R21" i="18"/>
  <c r="Q24" i="18"/>
  <c r="Q23" i="18"/>
  <c r="Q22" i="18"/>
  <c r="Q21" i="18"/>
  <c r="P24" i="18"/>
  <c r="P23" i="18"/>
  <c r="P22" i="18"/>
  <c r="P21" i="18"/>
  <c r="O24" i="18"/>
  <c r="O23" i="18"/>
  <c r="O22" i="18"/>
  <c r="O21" i="18"/>
  <c r="N24" i="18"/>
  <c r="N23" i="18"/>
  <c r="N22" i="18"/>
  <c r="N21" i="18"/>
  <c r="T16" i="18"/>
  <c r="T15" i="18"/>
  <c r="T14" i="18"/>
  <c r="T13" i="18"/>
  <c r="R16" i="18"/>
  <c r="R15" i="18"/>
  <c r="R14" i="18"/>
  <c r="R13" i="18"/>
  <c r="Q16" i="18"/>
  <c r="Q15" i="18"/>
  <c r="Q14" i="18"/>
  <c r="Q13" i="18"/>
  <c r="P16" i="18"/>
  <c r="P15" i="18"/>
  <c r="P14" i="18"/>
  <c r="P13" i="18"/>
  <c r="O16" i="18"/>
  <c r="O15" i="18"/>
  <c r="O14" i="18"/>
  <c r="O13" i="18"/>
  <c r="N16" i="18"/>
  <c r="N15" i="18"/>
  <c r="N14" i="18"/>
  <c r="N13" i="18"/>
  <c r="T8" i="18"/>
  <c r="T7" i="18"/>
  <c r="T6" i="18"/>
  <c r="T5" i="18"/>
  <c r="I5" i="18"/>
  <c r="I6" i="18"/>
  <c r="I7" i="18"/>
  <c r="I8" i="18"/>
  <c r="I9" i="18"/>
  <c r="I10" i="18"/>
  <c r="I13" i="18"/>
  <c r="I14" i="18"/>
  <c r="I15" i="18"/>
  <c r="I16" i="18"/>
  <c r="I17" i="18"/>
  <c r="I18" i="18"/>
  <c r="I21" i="18"/>
  <c r="I22" i="18"/>
  <c r="I23" i="18"/>
  <c r="I24" i="18"/>
  <c r="I25" i="18"/>
  <c r="I26" i="18"/>
  <c r="I29" i="18"/>
  <c r="I30" i="18"/>
  <c r="I31" i="18"/>
  <c r="I32" i="18"/>
  <c r="I33" i="18"/>
  <c r="I34" i="18"/>
  <c r="R8" i="18"/>
  <c r="R7" i="18"/>
  <c r="R6" i="18"/>
  <c r="R5" i="18"/>
  <c r="Q8" i="18"/>
  <c r="Q7" i="18"/>
  <c r="Q6" i="18"/>
  <c r="Q5" i="18"/>
  <c r="P8" i="18"/>
  <c r="P7" i="18"/>
  <c r="P6" i="18"/>
  <c r="P5" i="18"/>
  <c r="O8" i="18"/>
  <c r="O7" i="18"/>
  <c r="O6" i="18"/>
  <c r="O5" i="18"/>
  <c r="N8" i="18"/>
  <c r="N7" i="18"/>
  <c r="N6" i="18"/>
  <c r="N5" i="18"/>
  <c r="H5" i="18"/>
  <c r="H6" i="18"/>
  <c r="H7" i="18"/>
  <c r="H8" i="18"/>
  <c r="H9" i="18"/>
  <c r="H10" i="18"/>
  <c r="H13" i="18"/>
  <c r="H14" i="18"/>
  <c r="H15" i="18"/>
  <c r="H16" i="18"/>
  <c r="H17" i="18"/>
  <c r="H18" i="18"/>
  <c r="H21" i="18"/>
  <c r="H22" i="18"/>
  <c r="H23" i="18"/>
  <c r="H24" i="18"/>
  <c r="H25" i="18"/>
  <c r="H26" i="18"/>
  <c r="H29" i="18"/>
  <c r="H30" i="18"/>
  <c r="H31" i="18"/>
  <c r="H32" i="18"/>
  <c r="H33" i="18"/>
  <c r="H34" i="18"/>
  <c r="F5" i="18"/>
  <c r="F6" i="18"/>
  <c r="F7" i="18"/>
  <c r="F8" i="18"/>
  <c r="F9" i="18"/>
  <c r="F10" i="18"/>
  <c r="F13" i="18"/>
  <c r="F14" i="18"/>
  <c r="F15" i="18"/>
  <c r="F16" i="18"/>
  <c r="F17" i="18"/>
  <c r="F18" i="18"/>
  <c r="F21" i="18"/>
  <c r="F22" i="18"/>
  <c r="F23" i="18"/>
  <c r="F24" i="18"/>
  <c r="F25" i="18"/>
  <c r="F26" i="18"/>
  <c r="F29" i="18"/>
  <c r="F30" i="18"/>
  <c r="F31" i="18"/>
  <c r="F32" i="18"/>
  <c r="F33" i="18"/>
  <c r="F34" i="18"/>
  <c r="G5" i="18"/>
  <c r="G6" i="18"/>
  <c r="G7" i="18"/>
  <c r="G8" i="18"/>
  <c r="G9" i="18"/>
  <c r="G10" i="18"/>
  <c r="G13" i="18"/>
  <c r="G14" i="18"/>
  <c r="G15" i="18"/>
  <c r="G16" i="18"/>
  <c r="G17" i="18"/>
  <c r="G18" i="18"/>
  <c r="G21" i="18"/>
  <c r="G22" i="18"/>
  <c r="G23" i="18"/>
  <c r="G24" i="18"/>
  <c r="G25" i="18"/>
  <c r="G26" i="18"/>
  <c r="G29" i="18"/>
  <c r="G30" i="18"/>
  <c r="G31" i="18"/>
  <c r="G32" i="18"/>
  <c r="G33" i="18"/>
  <c r="G34" i="18"/>
  <c r="E5" i="18"/>
  <c r="E6" i="18"/>
  <c r="E7" i="18"/>
  <c r="E8" i="18"/>
  <c r="E9" i="18"/>
  <c r="E10" i="18"/>
  <c r="E13" i="18"/>
  <c r="E14" i="18"/>
  <c r="E15" i="18"/>
  <c r="E16" i="18"/>
  <c r="E17" i="18"/>
  <c r="E18" i="18"/>
  <c r="E21" i="18"/>
  <c r="E22" i="18"/>
  <c r="E23" i="18"/>
  <c r="E24" i="18"/>
  <c r="E25" i="18"/>
  <c r="E26" i="18"/>
  <c r="E29" i="18"/>
  <c r="E30" i="18"/>
  <c r="E31" i="18"/>
  <c r="E32" i="18"/>
  <c r="E33" i="18"/>
  <c r="E34" i="18"/>
  <c r="D5" i="18"/>
  <c r="D6" i="18"/>
  <c r="D7" i="18"/>
  <c r="D8" i="18"/>
  <c r="D9" i="18"/>
  <c r="D10" i="18"/>
  <c r="D13" i="18"/>
  <c r="D14" i="18"/>
  <c r="D15" i="18"/>
  <c r="D16" i="18"/>
  <c r="D17" i="18"/>
  <c r="D18" i="18"/>
  <c r="D21" i="18"/>
  <c r="D22" i="18"/>
  <c r="D23" i="18"/>
  <c r="D24" i="18"/>
  <c r="D25" i="18"/>
  <c r="D26" i="18"/>
  <c r="D29" i="18"/>
  <c r="D30" i="18"/>
  <c r="D31" i="18"/>
  <c r="D32" i="18"/>
  <c r="D33" i="18"/>
  <c r="D34" i="18"/>
  <c r="C1" i="18"/>
  <c r="R9" i="10"/>
  <c r="S39" i="10"/>
  <c r="R39" i="10"/>
  <c r="S38" i="10"/>
  <c r="R38" i="10"/>
  <c r="S37" i="10"/>
  <c r="R37" i="10"/>
  <c r="S36" i="10"/>
  <c r="R36" i="10"/>
  <c r="S35" i="10"/>
  <c r="R35" i="10"/>
  <c r="S34" i="10"/>
  <c r="S33" i="10" s="1"/>
  <c r="R34" i="10"/>
  <c r="R33" i="10"/>
  <c r="S31" i="10"/>
  <c r="R31" i="10"/>
  <c r="S30" i="10"/>
  <c r="R30" i="10"/>
  <c r="S29" i="10"/>
  <c r="R29" i="10"/>
  <c r="S28" i="10"/>
  <c r="R28" i="10"/>
  <c r="S27" i="10"/>
  <c r="R27" i="10"/>
  <c r="S26" i="10"/>
  <c r="S25" i="10" s="1"/>
  <c r="R26" i="10"/>
  <c r="R25" i="10" s="1"/>
  <c r="S23" i="10"/>
  <c r="R23" i="10"/>
  <c r="S22" i="10"/>
  <c r="R22" i="10"/>
  <c r="S21" i="10"/>
  <c r="R21" i="10"/>
  <c r="S20" i="10"/>
  <c r="R20" i="10"/>
  <c r="S19" i="10"/>
  <c r="R19" i="10"/>
  <c r="S18" i="10"/>
  <c r="S17" i="10" s="1"/>
  <c r="R18" i="10"/>
  <c r="R17" i="10" s="1"/>
  <c r="V18" i="10" s="1"/>
  <c r="S15" i="10"/>
  <c r="R15" i="10"/>
  <c r="S14" i="10"/>
  <c r="R14" i="10"/>
  <c r="S13" i="10"/>
  <c r="R13" i="10"/>
  <c r="S12" i="10"/>
  <c r="R12" i="10"/>
  <c r="S11" i="10"/>
  <c r="R11" i="10"/>
  <c r="S10" i="10"/>
  <c r="R10" i="10"/>
  <c r="S9" i="10"/>
  <c r="S39" i="8"/>
  <c r="R39" i="8"/>
  <c r="S38" i="8"/>
  <c r="R38" i="8"/>
  <c r="S37" i="8"/>
  <c r="R37" i="8"/>
  <c r="V37" i="8" s="1"/>
  <c r="Y34" i="8" s="1"/>
  <c r="AB34" i="8" s="1"/>
  <c r="S36" i="8"/>
  <c r="R36" i="8"/>
  <c r="S35" i="8"/>
  <c r="R35" i="8"/>
  <c r="S34" i="8"/>
  <c r="R34" i="8"/>
  <c r="S33" i="8"/>
  <c r="R33" i="8"/>
  <c r="S31" i="8"/>
  <c r="R31" i="8"/>
  <c r="S30" i="8"/>
  <c r="R30" i="8"/>
  <c r="V31" i="8" s="1"/>
  <c r="S29" i="8"/>
  <c r="R29" i="8"/>
  <c r="S28" i="8"/>
  <c r="R28" i="8"/>
  <c r="V29" i="8" s="1"/>
  <c r="S27" i="8"/>
  <c r="R27" i="8"/>
  <c r="S26" i="8"/>
  <c r="S25" i="8" s="1"/>
  <c r="R26" i="8"/>
  <c r="R25" i="8" s="1"/>
  <c r="S23" i="8"/>
  <c r="R23" i="8"/>
  <c r="S22" i="8"/>
  <c r="R22" i="8"/>
  <c r="S21" i="8"/>
  <c r="R21" i="8"/>
  <c r="V21" i="8" s="1"/>
  <c r="S20" i="8"/>
  <c r="R20" i="8"/>
  <c r="S19" i="8"/>
  <c r="R19" i="8"/>
  <c r="S18" i="8"/>
  <c r="R18" i="8"/>
  <c r="S17" i="8"/>
  <c r="R17" i="8"/>
  <c r="S15" i="8"/>
  <c r="R15" i="8"/>
  <c r="S14" i="8"/>
  <c r="R14" i="8"/>
  <c r="S13" i="8"/>
  <c r="R13" i="8"/>
  <c r="S12" i="8"/>
  <c r="R12" i="8"/>
  <c r="V12" i="8" s="1"/>
  <c r="S11" i="8"/>
  <c r="R11" i="8"/>
  <c r="S10" i="8"/>
  <c r="S9" i="8" s="1"/>
  <c r="R10" i="8"/>
  <c r="R9" i="8" s="1"/>
  <c r="S39" i="12"/>
  <c r="R39" i="12"/>
  <c r="S38" i="12"/>
  <c r="R38" i="12"/>
  <c r="S37" i="12"/>
  <c r="R37" i="12"/>
  <c r="V38" i="12" s="1"/>
  <c r="S36" i="12"/>
  <c r="R36" i="12"/>
  <c r="S35" i="12"/>
  <c r="R35" i="12"/>
  <c r="S34" i="12"/>
  <c r="R34" i="12"/>
  <c r="S33" i="12"/>
  <c r="R33" i="12"/>
  <c r="V34" i="12" s="1"/>
  <c r="S31" i="12"/>
  <c r="R31" i="12"/>
  <c r="S30" i="12"/>
  <c r="R30" i="12"/>
  <c r="S29" i="12"/>
  <c r="R29" i="12"/>
  <c r="S28" i="12"/>
  <c r="R28" i="12"/>
  <c r="V28" i="12" s="1"/>
  <c r="S27" i="12"/>
  <c r="R27" i="12"/>
  <c r="S26" i="12"/>
  <c r="S25" i="12" s="1"/>
  <c r="R26" i="12"/>
  <c r="R25" i="12" s="1"/>
  <c r="S23" i="12"/>
  <c r="R23" i="12"/>
  <c r="S22" i="12"/>
  <c r="R22" i="12"/>
  <c r="S21" i="12"/>
  <c r="R21" i="12"/>
  <c r="V22" i="12" s="1"/>
  <c r="S20" i="12"/>
  <c r="R20" i="12"/>
  <c r="S19" i="12"/>
  <c r="R19" i="12"/>
  <c r="S18" i="12"/>
  <c r="R18" i="12"/>
  <c r="S17" i="12"/>
  <c r="R17" i="12"/>
  <c r="V18" i="12" s="1"/>
  <c r="S15" i="12"/>
  <c r="R15" i="12"/>
  <c r="S14" i="12"/>
  <c r="R14" i="12"/>
  <c r="S13" i="12"/>
  <c r="R13" i="12"/>
  <c r="S12" i="12"/>
  <c r="R12" i="12"/>
  <c r="V12" i="12" s="1"/>
  <c r="S11" i="12"/>
  <c r="R11" i="12"/>
  <c r="S10" i="12"/>
  <c r="S9" i="12" s="1"/>
  <c r="R10" i="12"/>
  <c r="R9" i="12" s="1"/>
  <c r="S39" i="1"/>
  <c r="R39" i="1"/>
  <c r="S38" i="1"/>
  <c r="R38" i="1"/>
  <c r="S37" i="1"/>
  <c r="R37" i="1"/>
  <c r="S36" i="1"/>
  <c r="R36" i="1"/>
  <c r="V36" i="1" s="1"/>
  <c r="S35" i="1"/>
  <c r="R35" i="1"/>
  <c r="S34" i="1"/>
  <c r="R34" i="1"/>
  <c r="R33" i="1" s="1"/>
  <c r="S33" i="1"/>
  <c r="S31" i="1"/>
  <c r="R31" i="1"/>
  <c r="I26" i="16" s="1"/>
  <c r="S30" i="1"/>
  <c r="R30" i="1"/>
  <c r="S29" i="1"/>
  <c r="R29" i="1"/>
  <c r="S28" i="1"/>
  <c r="R28" i="1"/>
  <c r="S27" i="1"/>
  <c r="R27" i="1"/>
  <c r="V27" i="1" s="1"/>
  <c r="S26" i="1"/>
  <c r="S25" i="1" s="1"/>
  <c r="R26" i="1"/>
  <c r="R25" i="1" s="1"/>
  <c r="S23" i="1"/>
  <c r="R23" i="1"/>
  <c r="S22" i="1"/>
  <c r="R22" i="1"/>
  <c r="V22" i="1" s="1"/>
  <c r="S21" i="1"/>
  <c r="R21" i="1"/>
  <c r="S20" i="1"/>
  <c r="R20" i="1"/>
  <c r="S19" i="1"/>
  <c r="R19" i="1"/>
  <c r="S18" i="1"/>
  <c r="R18" i="1"/>
  <c r="R17" i="1" s="1"/>
  <c r="S17" i="1"/>
  <c r="S15" i="1"/>
  <c r="R15" i="1"/>
  <c r="S14" i="1"/>
  <c r="R14" i="1"/>
  <c r="S13" i="1"/>
  <c r="R13" i="1"/>
  <c r="V14" i="1" s="1"/>
  <c r="S12" i="1"/>
  <c r="R12" i="1"/>
  <c r="S11" i="1"/>
  <c r="R11" i="1"/>
  <c r="S10" i="1"/>
  <c r="S9" i="1" s="1"/>
  <c r="R10" i="1"/>
  <c r="R9" i="1"/>
  <c r="S39" i="7"/>
  <c r="R39" i="7"/>
  <c r="V39" i="7" s="1"/>
  <c r="S38" i="7"/>
  <c r="R38" i="7"/>
  <c r="S37" i="7"/>
  <c r="R37" i="7"/>
  <c r="S36" i="7"/>
  <c r="R36" i="7"/>
  <c r="G31" i="16" s="1"/>
  <c r="S35" i="7"/>
  <c r="R35" i="7"/>
  <c r="S34" i="7"/>
  <c r="S33" i="7" s="1"/>
  <c r="R34" i="7"/>
  <c r="R33" i="7"/>
  <c r="V34" i="7" s="1"/>
  <c r="S31" i="7"/>
  <c r="R31" i="7"/>
  <c r="V31" i="7" s="1"/>
  <c r="S30" i="7"/>
  <c r="R30" i="7"/>
  <c r="S29" i="7"/>
  <c r="R29" i="7"/>
  <c r="S28" i="7"/>
  <c r="R28" i="7"/>
  <c r="S27" i="7"/>
  <c r="R27" i="7"/>
  <c r="V27" i="7" s="1"/>
  <c r="R26" i="7"/>
  <c r="R25" i="7" s="1"/>
  <c r="S25" i="7"/>
  <c r="S23" i="7"/>
  <c r="R23" i="7"/>
  <c r="S22" i="7"/>
  <c r="R22" i="7"/>
  <c r="S21" i="7"/>
  <c r="R21" i="7"/>
  <c r="S20" i="7"/>
  <c r="R20" i="7"/>
  <c r="S19" i="7"/>
  <c r="R19" i="7"/>
  <c r="S18" i="7"/>
  <c r="R18" i="7"/>
  <c r="G13" i="16" s="1"/>
  <c r="S17" i="7"/>
  <c r="S15" i="7"/>
  <c r="R15" i="7"/>
  <c r="S14" i="7"/>
  <c r="R14" i="7"/>
  <c r="S13" i="7"/>
  <c r="R13" i="7"/>
  <c r="G8" i="16" s="1"/>
  <c r="S12" i="7"/>
  <c r="R12" i="7"/>
  <c r="S11" i="7"/>
  <c r="R11" i="7"/>
  <c r="S10" i="7"/>
  <c r="S9" i="7" s="1"/>
  <c r="R10" i="7"/>
  <c r="R9" i="7"/>
  <c r="S9" i="6"/>
  <c r="S39" i="6"/>
  <c r="R39" i="6"/>
  <c r="S38" i="6"/>
  <c r="R38" i="6"/>
  <c r="S37" i="6"/>
  <c r="R37" i="6"/>
  <c r="S36" i="6"/>
  <c r="R36" i="6"/>
  <c r="S35" i="6"/>
  <c r="R35" i="6"/>
  <c r="V36" i="6" s="1"/>
  <c r="S34" i="6"/>
  <c r="R34" i="6"/>
  <c r="R33" i="6" s="1"/>
  <c r="S33" i="6"/>
  <c r="S31" i="6"/>
  <c r="R31" i="6"/>
  <c r="S30" i="6"/>
  <c r="R30" i="6"/>
  <c r="V31" i="6" s="1"/>
  <c r="S29" i="6"/>
  <c r="R29" i="6"/>
  <c r="S28" i="6"/>
  <c r="R28" i="6"/>
  <c r="S27" i="6"/>
  <c r="R27" i="6"/>
  <c r="S26" i="6"/>
  <c r="S25" i="6" s="1"/>
  <c r="R26" i="6"/>
  <c r="R25" i="6"/>
  <c r="S23" i="6"/>
  <c r="R23" i="6"/>
  <c r="S22" i="6"/>
  <c r="R22" i="6"/>
  <c r="S21" i="6"/>
  <c r="R21" i="6"/>
  <c r="S20" i="6"/>
  <c r="R20" i="6"/>
  <c r="S19" i="6"/>
  <c r="R19" i="6"/>
  <c r="S18" i="6"/>
  <c r="R18" i="6"/>
  <c r="S17" i="6"/>
  <c r="R17" i="6"/>
  <c r="S15" i="6"/>
  <c r="R15" i="6"/>
  <c r="S14" i="6"/>
  <c r="R14" i="6"/>
  <c r="S13" i="6"/>
  <c r="R13" i="6"/>
  <c r="S12" i="6"/>
  <c r="R12" i="6"/>
  <c r="S11" i="6"/>
  <c r="R11" i="6"/>
  <c r="V11" i="6" s="1"/>
  <c r="S10" i="6"/>
  <c r="R10" i="6"/>
  <c r="R9" i="6" s="1"/>
  <c r="U39" i="10"/>
  <c r="T39" i="10"/>
  <c r="U38" i="10"/>
  <c r="T38" i="10"/>
  <c r="V39" i="10"/>
  <c r="U37" i="10"/>
  <c r="T37" i="10"/>
  <c r="V37" i="10"/>
  <c r="V36" i="10"/>
  <c r="U36" i="10"/>
  <c r="T36" i="10"/>
  <c r="U35" i="10"/>
  <c r="T35" i="10"/>
  <c r="V35" i="10"/>
  <c r="V34" i="10"/>
  <c r="U34" i="10"/>
  <c r="T34" i="10"/>
  <c r="U31" i="10"/>
  <c r="T31" i="10"/>
  <c r="V31" i="10"/>
  <c r="V30" i="10"/>
  <c r="U30" i="10"/>
  <c r="T30" i="10"/>
  <c r="U29" i="10"/>
  <c r="T29" i="10"/>
  <c r="U28" i="10"/>
  <c r="T28" i="10"/>
  <c r="V29" i="10"/>
  <c r="U27" i="10"/>
  <c r="T27" i="10"/>
  <c r="U26" i="10"/>
  <c r="T26" i="10"/>
  <c r="V27" i="10"/>
  <c r="U23" i="10"/>
  <c r="T23" i="10"/>
  <c r="U22" i="10"/>
  <c r="T22" i="10"/>
  <c r="V23" i="10"/>
  <c r="U21" i="10"/>
  <c r="T21" i="10"/>
  <c r="V21" i="10"/>
  <c r="V20" i="10"/>
  <c r="U20" i="10"/>
  <c r="T20" i="10"/>
  <c r="U19" i="10"/>
  <c r="T19" i="10"/>
  <c r="V19" i="10"/>
  <c r="U18" i="10"/>
  <c r="T18" i="10"/>
  <c r="U15" i="10"/>
  <c r="T15" i="10"/>
  <c r="V15" i="10"/>
  <c r="V14" i="10"/>
  <c r="U14" i="10"/>
  <c r="T14" i="10"/>
  <c r="U13" i="10"/>
  <c r="T13" i="10"/>
  <c r="U12" i="10"/>
  <c r="T12" i="10"/>
  <c r="V12" i="10"/>
  <c r="U11" i="10"/>
  <c r="T11" i="10"/>
  <c r="U10" i="10"/>
  <c r="T10" i="10"/>
  <c r="V11" i="10"/>
  <c r="U39" i="8"/>
  <c r="T39" i="8"/>
  <c r="V39" i="8"/>
  <c r="U38" i="8"/>
  <c r="T38" i="8"/>
  <c r="V38" i="8"/>
  <c r="U37" i="8"/>
  <c r="T37" i="8"/>
  <c r="U36" i="8"/>
  <c r="T36" i="8"/>
  <c r="V36" i="8"/>
  <c r="U35" i="8"/>
  <c r="T35" i="8"/>
  <c r="V35" i="8"/>
  <c r="V34" i="8"/>
  <c r="U34" i="8"/>
  <c r="T34" i="8"/>
  <c r="U31" i="8"/>
  <c r="T31" i="8"/>
  <c r="U30" i="8"/>
  <c r="T30" i="8"/>
  <c r="V30" i="8"/>
  <c r="U29" i="8"/>
  <c r="T29" i="8"/>
  <c r="U28" i="8"/>
  <c r="T28" i="8"/>
  <c r="V28" i="8"/>
  <c r="U27" i="8"/>
  <c r="T27" i="8"/>
  <c r="U26" i="8"/>
  <c r="T26" i="8"/>
  <c r="U23" i="8"/>
  <c r="T23" i="8"/>
  <c r="V23" i="8"/>
  <c r="U22" i="8"/>
  <c r="T22" i="8"/>
  <c r="V22" i="8"/>
  <c r="U21" i="8"/>
  <c r="T21" i="8"/>
  <c r="U20" i="8"/>
  <c r="T20" i="8"/>
  <c r="U19" i="8"/>
  <c r="T19" i="8"/>
  <c r="V19" i="8"/>
  <c r="V18" i="8"/>
  <c r="U18" i="8"/>
  <c r="T18" i="8"/>
  <c r="U15" i="8"/>
  <c r="T15" i="8"/>
  <c r="V15" i="8"/>
  <c r="U14" i="8"/>
  <c r="T14" i="8"/>
  <c r="V14" i="8"/>
  <c r="Y10" i="8" s="1"/>
  <c r="AB10" i="8" s="1"/>
  <c r="V13" i="8"/>
  <c r="U13" i="8"/>
  <c r="T13" i="8"/>
  <c r="U12" i="8"/>
  <c r="T12" i="8"/>
  <c r="U11" i="8"/>
  <c r="T11" i="8"/>
  <c r="V11" i="8"/>
  <c r="U10" i="8"/>
  <c r="T10" i="8"/>
  <c r="U39" i="12"/>
  <c r="T39" i="12"/>
  <c r="V39" i="12"/>
  <c r="U38" i="12"/>
  <c r="T38" i="12"/>
  <c r="U37" i="12"/>
  <c r="T37" i="12"/>
  <c r="V37" i="12"/>
  <c r="U36" i="12"/>
  <c r="T36" i="12"/>
  <c r="V36" i="12"/>
  <c r="U35" i="12"/>
  <c r="T35" i="12"/>
  <c r="V35" i="12"/>
  <c r="U34" i="12"/>
  <c r="T34" i="12"/>
  <c r="U31" i="12"/>
  <c r="T31" i="12"/>
  <c r="V31" i="12"/>
  <c r="U30" i="12"/>
  <c r="T30" i="12"/>
  <c r="V30" i="12"/>
  <c r="U29" i="12"/>
  <c r="T29" i="12"/>
  <c r="V29" i="12"/>
  <c r="Y26" i="12" s="1"/>
  <c r="AB26" i="12" s="1"/>
  <c r="U28" i="12"/>
  <c r="T28" i="12"/>
  <c r="U27" i="12"/>
  <c r="T27" i="12"/>
  <c r="V27" i="12"/>
  <c r="U26" i="12"/>
  <c r="T26" i="12"/>
  <c r="U23" i="12"/>
  <c r="T23" i="12"/>
  <c r="V23" i="12"/>
  <c r="U22" i="12"/>
  <c r="T22" i="12"/>
  <c r="U21" i="12"/>
  <c r="T21" i="12"/>
  <c r="V21" i="12"/>
  <c r="U20" i="12"/>
  <c r="T20" i="12"/>
  <c r="V20" i="12"/>
  <c r="V19" i="12"/>
  <c r="U19" i="12"/>
  <c r="T19" i="12"/>
  <c r="U18" i="12"/>
  <c r="T18" i="12"/>
  <c r="V15" i="12"/>
  <c r="U15" i="12"/>
  <c r="T15" i="12"/>
  <c r="U14" i="12"/>
  <c r="T14" i="12"/>
  <c r="V14" i="12"/>
  <c r="U13" i="12"/>
  <c r="T13" i="12"/>
  <c r="V13" i="12"/>
  <c r="Y10" i="12" s="1"/>
  <c r="AB10" i="12" s="1"/>
  <c r="U12" i="12"/>
  <c r="T12" i="12"/>
  <c r="U11" i="12"/>
  <c r="T11" i="12"/>
  <c r="V11" i="12"/>
  <c r="U10" i="12"/>
  <c r="T10" i="12"/>
  <c r="U39" i="1"/>
  <c r="T39" i="1"/>
  <c r="V39" i="1"/>
  <c r="U38" i="1"/>
  <c r="T38" i="1"/>
  <c r="V38" i="1"/>
  <c r="Y34" i="1" s="1"/>
  <c r="AB34" i="1" s="1"/>
  <c r="V37" i="1"/>
  <c r="U37" i="1"/>
  <c r="T37" i="1"/>
  <c r="U36" i="1"/>
  <c r="T36" i="1"/>
  <c r="U35" i="1"/>
  <c r="T35" i="1"/>
  <c r="V35" i="1"/>
  <c r="U34" i="1"/>
  <c r="T34" i="1"/>
  <c r="U31" i="1"/>
  <c r="T31" i="1"/>
  <c r="V31" i="1"/>
  <c r="U30" i="1"/>
  <c r="T30" i="1"/>
  <c r="U29" i="1"/>
  <c r="T29" i="1"/>
  <c r="V30" i="1"/>
  <c r="U28" i="1"/>
  <c r="T28" i="1"/>
  <c r="V28" i="1"/>
  <c r="U27" i="1"/>
  <c r="T27" i="1"/>
  <c r="U26" i="1"/>
  <c r="T26" i="1"/>
  <c r="U23" i="1"/>
  <c r="T23" i="1"/>
  <c r="V23" i="1"/>
  <c r="U22" i="1"/>
  <c r="T22" i="1"/>
  <c r="V21" i="1"/>
  <c r="U21" i="1"/>
  <c r="T21" i="1"/>
  <c r="V20" i="1"/>
  <c r="U20" i="1"/>
  <c r="T20" i="1"/>
  <c r="U19" i="1"/>
  <c r="T19" i="1"/>
  <c r="U18" i="1"/>
  <c r="T18" i="1"/>
  <c r="V15" i="1"/>
  <c r="U15" i="1"/>
  <c r="T15" i="1"/>
  <c r="U14" i="1"/>
  <c r="T14" i="1"/>
  <c r="U13" i="1"/>
  <c r="T13" i="1"/>
  <c r="U12" i="1"/>
  <c r="T12" i="1"/>
  <c r="I7" i="16"/>
  <c r="U11" i="1"/>
  <c r="T11" i="1"/>
  <c r="V11" i="1"/>
  <c r="U10" i="1"/>
  <c r="T10" i="1"/>
  <c r="U39" i="7"/>
  <c r="T39" i="7"/>
  <c r="U38" i="7"/>
  <c r="T38" i="7"/>
  <c r="U37" i="7"/>
  <c r="T37" i="7"/>
  <c r="V36" i="7"/>
  <c r="U36" i="7"/>
  <c r="T36" i="7"/>
  <c r="U35" i="7"/>
  <c r="T35" i="7"/>
  <c r="V35" i="7"/>
  <c r="U34" i="7"/>
  <c r="T34" i="7"/>
  <c r="U31" i="7"/>
  <c r="T31" i="7"/>
  <c r="U30" i="7"/>
  <c r="T30" i="7"/>
  <c r="V30" i="7"/>
  <c r="U29" i="7"/>
  <c r="T29" i="7"/>
  <c r="V29" i="7"/>
  <c r="U28" i="7"/>
  <c r="T28" i="7"/>
  <c r="U27" i="7"/>
  <c r="T27" i="7"/>
  <c r="U26" i="7"/>
  <c r="T26" i="7"/>
  <c r="U23" i="7"/>
  <c r="T23" i="7"/>
  <c r="U22" i="7"/>
  <c r="T22" i="7"/>
  <c r="V23" i="7"/>
  <c r="V21" i="7"/>
  <c r="U21" i="7"/>
  <c r="T21" i="7"/>
  <c r="V20" i="7"/>
  <c r="U20" i="7"/>
  <c r="T20" i="7"/>
  <c r="U19" i="7"/>
  <c r="T19" i="7"/>
  <c r="U18" i="7"/>
  <c r="T18" i="7"/>
  <c r="U15" i="7"/>
  <c r="T15" i="7"/>
  <c r="V15" i="7"/>
  <c r="U14" i="7"/>
  <c r="T14" i="7"/>
  <c r="U13" i="7"/>
  <c r="T13" i="7"/>
  <c r="U12" i="7"/>
  <c r="T12" i="7"/>
  <c r="G7" i="16"/>
  <c r="U11" i="7"/>
  <c r="T11" i="7"/>
  <c r="U10" i="7"/>
  <c r="T10" i="7"/>
  <c r="V11" i="7"/>
  <c r="U18" i="6"/>
  <c r="V18" i="6"/>
  <c r="U39" i="6"/>
  <c r="T39" i="6"/>
  <c r="U38" i="6"/>
  <c r="T38" i="6"/>
  <c r="V39" i="6"/>
  <c r="U37" i="6"/>
  <c r="T37" i="6"/>
  <c r="V37" i="6"/>
  <c r="U36" i="6"/>
  <c r="T36" i="6"/>
  <c r="U35" i="6"/>
  <c r="T35" i="6"/>
  <c r="V35" i="6"/>
  <c r="U34" i="6"/>
  <c r="T34" i="6"/>
  <c r="U31" i="6"/>
  <c r="T31" i="6"/>
  <c r="U30" i="6"/>
  <c r="T30" i="6"/>
  <c r="V30" i="6"/>
  <c r="U29" i="6"/>
  <c r="T29" i="6"/>
  <c r="V29" i="6"/>
  <c r="U28" i="6"/>
  <c r="T28" i="6"/>
  <c r="V28" i="6"/>
  <c r="U27" i="6"/>
  <c r="T27" i="6"/>
  <c r="U26" i="6"/>
  <c r="T26" i="6"/>
  <c r="V27" i="6"/>
  <c r="U23" i="6"/>
  <c r="T23" i="6"/>
  <c r="U22" i="6"/>
  <c r="T22" i="6"/>
  <c r="V23" i="6"/>
  <c r="V21" i="6"/>
  <c r="U21" i="6"/>
  <c r="T21" i="6"/>
  <c r="U20" i="6"/>
  <c r="T20" i="6"/>
  <c r="V20" i="6"/>
  <c r="U19" i="6"/>
  <c r="T19" i="6"/>
  <c r="V19" i="6"/>
  <c r="T18" i="6"/>
  <c r="U15" i="6"/>
  <c r="T15" i="6"/>
  <c r="V15" i="6"/>
  <c r="U14" i="6"/>
  <c r="T14" i="6"/>
  <c r="V14" i="6"/>
  <c r="U13" i="6"/>
  <c r="T13" i="6"/>
  <c r="E8" i="16"/>
  <c r="U12" i="6"/>
  <c r="T12" i="6"/>
  <c r="V12" i="6"/>
  <c r="U11" i="6"/>
  <c r="T11" i="6"/>
  <c r="U10" i="6"/>
  <c r="T10" i="6"/>
  <c r="N30" i="6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30" i="12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M5" i="16"/>
  <c r="M6" i="16"/>
  <c r="M7" i="16"/>
  <c r="M8" i="16"/>
  <c r="M9" i="16"/>
  <c r="M10" i="16"/>
  <c r="M13" i="16"/>
  <c r="M14" i="16"/>
  <c r="M15" i="16"/>
  <c r="M16" i="16"/>
  <c r="M17" i="16"/>
  <c r="M18" i="16"/>
  <c r="M21" i="16"/>
  <c r="M22" i="16"/>
  <c r="M23" i="16"/>
  <c r="M24" i="16"/>
  <c r="M25" i="16"/>
  <c r="M26" i="16"/>
  <c r="M29" i="16"/>
  <c r="M30" i="16"/>
  <c r="M31" i="16"/>
  <c r="M32" i="16"/>
  <c r="M33" i="16"/>
  <c r="M34" i="16"/>
  <c r="K5" i="16"/>
  <c r="K6" i="16"/>
  <c r="K7" i="16"/>
  <c r="K8" i="16"/>
  <c r="K9" i="16"/>
  <c r="K10" i="16"/>
  <c r="K13" i="16"/>
  <c r="K14" i="16"/>
  <c r="K15" i="16"/>
  <c r="K16" i="16"/>
  <c r="K17" i="16"/>
  <c r="K18" i="16"/>
  <c r="K21" i="16"/>
  <c r="K22" i="16"/>
  <c r="K23" i="16"/>
  <c r="K24" i="16"/>
  <c r="K25" i="16"/>
  <c r="K26" i="16"/>
  <c r="K29" i="16"/>
  <c r="K30" i="16"/>
  <c r="K31" i="16"/>
  <c r="K32" i="16"/>
  <c r="K33" i="16"/>
  <c r="K34" i="16"/>
  <c r="I6" i="16"/>
  <c r="I8" i="16"/>
  <c r="I9" i="16"/>
  <c r="I10" i="16"/>
  <c r="I14" i="16"/>
  <c r="I15" i="16"/>
  <c r="I16" i="16"/>
  <c r="I18" i="16"/>
  <c r="I21" i="16"/>
  <c r="I22" i="16"/>
  <c r="I24" i="16"/>
  <c r="I25" i="16"/>
  <c r="I29" i="16"/>
  <c r="I30" i="16"/>
  <c r="I31" i="16"/>
  <c r="I32" i="16"/>
  <c r="I33" i="16"/>
  <c r="I34" i="16"/>
  <c r="G6" i="16"/>
  <c r="G9" i="16"/>
  <c r="G10" i="16"/>
  <c r="G14" i="16"/>
  <c r="G15" i="16"/>
  <c r="G16" i="16"/>
  <c r="G17" i="16"/>
  <c r="G18" i="16"/>
  <c r="G24" i="16"/>
  <c r="G25" i="16"/>
  <c r="G29" i="16"/>
  <c r="G30" i="16"/>
  <c r="G32" i="16"/>
  <c r="G33" i="16"/>
  <c r="G34" i="16"/>
  <c r="E5" i="16"/>
  <c r="E6" i="16"/>
  <c r="E7" i="16"/>
  <c r="E9" i="16"/>
  <c r="E10" i="16"/>
  <c r="E13" i="16"/>
  <c r="E14" i="16"/>
  <c r="E15" i="16"/>
  <c r="E16" i="16"/>
  <c r="E17" i="16"/>
  <c r="E18" i="16"/>
  <c r="E21" i="16"/>
  <c r="E22" i="16"/>
  <c r="E23" i="16"/>
  <c r="E24" i="16"/>
  <c r="E25" i="16"/>
  <c r="E26" i="16"/>
  <c r="E29" i="16"/>
  <c r="E30" i="16"/>
  <c r="E31" i="16"/>
  <c r="E32" i="16"/>
  <c r="E33" i="16"/>
  <c r="E34" i="16"/>
  <c r="G27" i="8"/>
  <c r="G27" i="12"/>
  <c r="G27" i="1"/>
  <c r="G27" i="7"/>
  <c r="G27" i="6"/>
  <c r="G27" i="4"/>
  <c r="J144" i="10"/>
  <c r="J145" i="10"/>
  <c r="J146" i="10"/>
  <c r="J147" i="10"/>
  <c r="J148" i="10"/>
  <c r="J149" i="10"/>
  <c r="J150" i="10"/>
  <c r="J143" i="10"/>
  <c r="J26" i="11"/>
  <c r="G27" i="10"/>
  <c r="J122" i="11"/>
  <c r="J143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6" i="11"/>
  <c r="J127" i="11"/>
  <c r="J128" i="11"/>
  <c r="J132" i="11"/>
  <c r="J133" i="11"/>
  <c r="J134" i="11"/>
  <c r="J138" i="11"/>
  <c r="J139" i="11"/>
  <c r="J140" i="11"/>
  <c r="J129" i="11"/>
  <c r="J130" i="11"/>
  <c r="J131" i="11"/>
  <c r="J135" i="11"/>
  <c r="J136" i="11"/>
  <c r="J137" i="11"/>
  <c r="J141" i="11"/>
  <c r="J142" i="11"/>
  <c r="J83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140" i="10"/>
  <c r="J114" i="10"/>
  <c r="J115" i="10"/>
  <c r="J116" i="10"/>
  <c r="J117" i="10"/>
  <c r="J118" i="10"/>
  <c r="J119" i="10"/>
  <c r="J123" i="10"/>
  <c r="J124" i="10"/>
  <c r="J125" i="10"/>
  <c r="J126" i="10"/>
  <c r="J127" i="10"/>
  <c r="J128" i="10"/>
  <c r="J129" i="10"/>
  <c r="J130" i="10"/>
  <c r="J131" i="10"/>
  <c r="J135" i="10"/>
  <c r="J136" i="10"/>
  <c r="J137" i="10"/>
  <c r="J138" i="10"/>
  <c r="J139" i="10"/>
  <c r="J110" i="10"/>
  <c r="V26" i="8" l="1"/>
  <c r="X26" i="8" s="1"/>
  <c r="AA26" i="8" s="1"/>
  <c r="V10" i="8"/>
  <c r="X10" i="8" s="1"/>
  <c r="AA10" i="8" s="1"/>
  <c r="V27" i="8"/>
  <c r="Y26" i="8"/>
  <c r="AB26" i="8" s="1"/>
  <c r="V10" i="12"/>
  <c r="W10" i="12" s="1"/>
  <c r="Z10" i="12" s="1"/>
  <c r="V26" i="12"/>
  <c r="Y18" i="12"/>
  <c r="AB18" i="12" s="1"/>
  <c r="Y34" i="12"/>
  <c r="AB34" i="12" s="1"/>
  <c r="V34" i="1"/>
  <c r="W34" i="1" s="1"/>
  <c r="Z34" i="1" s="1"/>
  <c r="I13" i="16"/>
  <c r="V18" i="1"/>
  <c r="I17" i="16"/>
  <c r="V26" i="1"/>
  <c r="V19" i="1"/>
  <c r="W18" i="1" s="1"/>
  <c r="Z18" i="1" s="1"/>
  <c r="G22" i="16"/>
  <c r="V14" i="7"/>
  <c r="V28" i="7"/>
  <c r="G26" i="16"/>
  <c r="V37" i="7"/>
  <c r="Y26" i="7"/>
  <c r="AB26" i="7" s="1"/>
  <c r="V19" i="7"/>
  <c r="R17" i="7"/>
  <c r="W18" i="6"/>
  <c r="Z18" i="6" s="1"/>
  <c r="V34" i="6"/>
  <c r="X34" i="6" s="1"/>
  <c r="AA34" i="6" s="1"/>
  <c r="Y26" i="6"/>
  <c r="AB26" i="6" s="1"/>
  <c r="Y34" i="10"/>
  <c r="AB34" i="10" s="1"/>
  <c r="Y26" i="10"/>
  <c r="AB26" i="10" s="1"/>
  <c r="V13" i="10"/>
  <c r="Y10" i="10" s="1"/>
  <c r="AB10" i="10" s="1"/>
  <c r="X18" i="10"/>
  <c r="AA18" i="10" s="1"/>
  <c r="V22" i="10"/>
  <c r="Y18" i="10" s="1"/>
  <c r="AB18" i="10" s="1"/>
  <c r="X34" i="10"/>
  <c r="AA34" i="10" s="1"/>
  <c r="V38" i="10"/>
  <c r="W34" i="10" s="1"/>
  <c r="Z34" i="10" s="1"/>
  <c r="V10" i="10"/>
  <c r="V26" i="10"/>
  <c r="V28" i="10"/>
  <c r="Q5" i="16"/>
  <c r="X18" i="8"/>
  <c r="AA18" i="8" s="1"/>
  <c r="Y18" i="8"/>
  <c r="AB18" i="8" s="1"/>
  <c r="X34" i="8"/>
  <c r="AA34" i="8" s="1"/>
  <c r="W34" i="8"/>
  <c r="Z34" i="8" s="1"/>
  <c r="V20" i="8"/>
  <c r="W18" i="8" s="1"/>
  <c r="Z18" i="8" s="1"/>
  <c r="X26" i="12"/>
  <c r="AA26" i="12" s="1"/>
  <c r="W26" i="12"/>
  <c r="Z26" i="12" s="1"/>
  <c r="X34" i="12"/>
  <c r="AA34" i="12" s="1"/>
  <c r="W34" i="12"/>
  <c r="Z34" i="12" s="1"/>
  <c r="X10" i="12"/>
  <c r="AA10" i="12" s="1"/>
  <c r="X18" i="12"/>
  <c r="AA18" i="12" s="1"/>
  <c r="W18" i="12"/>
  <c r="Z18" i="12" s="1"/>
  <c r="Y18" i="1"/>
  <c r="AB18" i="1" s="1"/>
  <c r="X26" i="1"/>
  <c r="AA26" i="1" s="1"/>
  <c r="W26" i="1"/>
  <c r="Z26" i="1" s="1"/>
  <c r="V13" i="1"/>
  <c r="Y10" i="1" s="1"/>
  <c r="AB10" i="1" s="1"/>
  <c r="V29" i="1"/>
  <c r="Y26" i="1" s="1"/>
  <c r="AB26" i="1" s="1"/>
  <c r="I5" i="16"/>
  <c r="I23" i="16"/>
  <c r="V10" i="1"/>
  <c r="V12" i="1"/>
  <c r="X34" i="7"/>
  <c r="AA34" i="7" s="1"/>
  <c r="Y18" i="7"/>
  <c r="AB18" i="7" s="1"/>
  <c r="G5" i="16"/>
  <c r="V13" i="7"/>
  <c r="V22" i="7"/>
  <c r="V38" i="7"/>
  <c r="W34" i="7" s="1"/>
  <c r="Z34" i="7" s="1"/>
  <c r="G23" i="16"/>
  <c r="V10" i="7"/>
  <c r="V12" i="7"/>
  <c r="V26" i="7"/>
  <c r="G21" i="16"/>
  <c r="X18" i="6"/>
  <c r="AA18" i="6" s="1"/>
  <c r="Y34" i="6"/>
  <c r="AB34" i="6" s="1"/>
  <c r="V13" i="6"/>
  <c r="Y10" i="6" s="1"/>
  <c r="AB10" i="6" s="1"/>
  <c r="V22" i="6"/>
  <c r="Y18" i="6" s="1"/>
  <c r="AB18" i="6" s="1"/>
  <c r="V38" i="6"/>
  <c r="V10" i="6"/>
  <c r="V26" i="6"/>
  <c r="M104" i="11"/>
  <c r="N104" i="11" s="1"/>
  <c r="W18" i="10" l="1"/>
  <c r="Z18" i="10" s="1"/>
  <c r="W26" i="8"/>
  <c r="Z26" i="8" s="1"/>
  <c r="W10" i="8"/>
  <c r="Z10" i="8" s="1"/>
  <c r="X34" i="1"/>
  <c r="AA34" i="1" s="1"/>
  <c r="X18" i="1"/>
  <c r="AA18" i="1" s="1"/>
  <c r="Y10" i="7"/>
  <c r="AB10" i="7" s="1"/>
  <c r="V18" i="7"/>
  <c r="X18" i="7" s="1"/>
  <c r="AA18" i="7" s="1"/>
  <c r="Y34" i="7"/>
  <c r="AB34" i="7" s="1"/>
  <c r="W34" i="6"/>
  <c r="Z34" i="6" s="1"/>
  <c r="X10" i="10"/>
  <c r="AA10" i="10" s="1"/>
  <c r="W10" i="10"/>
  <c r="Z10" i="10" s="1"/>
  <c r="X26" i="10"/>
  <c r="AA26" i="10" s="1"/>
  <c r="W26" i="10"/>
  <c r="Z26" i="10" s="1"/>
  <c r="X10" i="1"/>
  <c r="AA10" i="1" s="1"/>
  <c r="W10" i="1"/>
  <c r="Z10" i="1" s="1"/>
  <c r="X26" i="7"/>
  <c r="AA26" i="7" s="1"/>
  <c r="W26" i="7"/>
  <c r="Z26" i="7" s="1"/>
  <c r="X10" i="7"/>
  <c r="AA10" i="7" s="1"/>
  <c r="W10" i="7"/>
  <c r="Z10" i="7" s="1"/>
  <c r="X26" i="6"/>
  <c r="AA26" i="6" s="1"/>
  <c r="W26" i="6"/>
  <c r="Z26" i="6" s="1"/>
  <c r="X10" i="6"/>
  <c r="AA10" i="6" s="1"/>
  <c r="W10" i="6"/>
  <c r="Z10" i="6" s="1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30" i="8"/>
  <c r="J110" i="12"/>
  <c r="J109" i="12"/>
  <c r="J108" i="12"/>
  <c r="M108" i="12" s="1"/>
  <c r="J107" i="12"/>
  <c r="J106" i="12"/>
  <c r="J105" i="12"/>
  <c r="J104" i="12"/>
  <c r="M104" i="12" s="1"/>
  <c r="J103" i="12"/>
  <c r="J102" i="12"/>
  <c r="J101" i="12"/>
  <c r="J100" i="12"/>
  <c r="M100" i="12" s="1"/>
  <c r="J99" i="12"/>
  <c r="J98" i="12"/>
  <c r="J97" i="12"/>
  <c r="J96" i="12"/>
  <c r="M96" i="12" s="1"/>
  <c r="J95" i="12"/>
  <c r="J94" i="12"/>
  <c r="J93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68" i="12"/>
  <c r="J67" i="12"/>
  <c r="J66" i="12"/>
  <c r="M66" i="12" s="1"/>
  <c r="J65" i="12"/>
  <c r="J64" i="12"/>
  <c r="J63" i="12"/>
  <c r="J62" i="12"/>
  <c r="M62" i="12" s="1"/>
  <c r="J61" i="12"/>
  <c r="J60" i="12"/>
  <c r="J59" i="12"/>
  <c r="J58" i="12"/>
  <c r="M58" i="12" s="1"/>
  <c r="J57" i="12"/>
  <c r="J56" i="12"/>
  <c r="J55" i="12"/>
  <c r="J54" i="12"/>
  <c r="M54" i="12" s="1"/>
  <c r="J53" i="12"/>
  <c r="J52" i="12"/>
  <c r="J51" i="12"/>
  <c r="J47" i="12"/>
  <c r="J46" i="12"/>
  <c r="J45" i="12"/>
  <c r="J44" i="12"/>
  <c r="J43" i="12"/>
  <c r="J42" i="12"/>
  <c r="J41" i="12"/>
  <c r="M41" i="12" s="1"/>
  <c r="J40" i="12"/>
  <c r="J39" i="12"/>
  <c r="J38" i="12"/>
  <c r="J37" i="12"/>
  <c r="M37" i="12" s="1"/>
  <c r="J36" i="12"/>
  <c r="J35" i="12"/>
  <c r="M35" i="12" s="1"/>
  <c r="J34" i="12"/>
  <c r="J33" i="12"/>
  <c r="M33" i="12" s="1"/>
  <c r="J32" i="12"/>
  <c r="J31" i="12"/>
  <c r="J30" i="12"/>
  <c r="J26" i="12"/>
  <c r="J25" i="12"/>
  <c r="J24" i="12"/>
  <c r="J23" i="12"/>
  <c r="M86" i="12" s="1"/>
  <c r="J22" i="12"/>
  <c r="J21" i="12"/>
  <c r="J20" i="12"/>
  <c r="J19" i="12"/>
  <c r="M82" i="12" s="1"/>
  <c r="J18" i="12"/>
  <c r="J17" i="12"/>
  <c r="J16" i="12"/>
  <c r="J15" i="12"/>
  <c r="M78" i="12" s="1"/>
  <c r="J14" i="12"/>
  <c r="J13" i="12"/>
  <c r="J12" i="12"/>
  <c r="J11" i="12"/>
  <c r="M74" i="12" s="1"/>
  <c r="J10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J9" i="12"/>
  <c r="C4" i="12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110" i="6"/>
  <c r="J110" i="4"/>
  <c r="J109" i="7"/>
  <c r="J110" i="1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30" i="10"/>
  <c r="J65" i="11"/>
  <c r="M65" i="11" s="1"/>
  <c r="N65" i="11" s="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C4" i="11"/>
  <c r="J26" i="10"/>
  <c r="J25" i="10"/>
  <c r="J24" i="10"/>
  <c r="M138" i="10" s="1"/>
  <c r="N138" i="10" s="1"/>
  <c r="J23" i="10"/>
  <c r="J22" i="10"/>
  <c r="J21" i="10"/>
  <c r="J20" i="10"/>
  <c r="M128" i="10" s="1"/>
  <c r="N128" i="10" s="1"/>
  <c r="J19" i="10"/>
  <c r="M127" i="10" s="1"/>
  <c r="N127" i="10" s="1"/>
  <c r="J18" i="10"/>
  <c r="M126" i="10" s="1"/>
  <c r="N126" i="10" s="1"/>
  <c r="J17" i="10"/>
  <c r="J16" i="10"/>
  <c r="J15" i="10"/>
  <c r="J14" i="10"/>
  <c r="J13" i="10"/>
  <c r="J12" i="10"/>
  <c r="M114" i="10" s="1"/>
  <c r="J11" i="10"/>
  <c r="J10" i="10"/>
  <c r="J9" i="10"/>
  <c r="C4" i="10"/>
  <c r="M66" i="8"/>
  <c r="M60" i="8"/>
  <c r="M58" i="8"/>
  <c r="M52" i="8"/>
  <c r="M45" i="8"/>
  <c r="M44" i="8"/>
  <c r="M38" i="8"/>
  <c r="M36" i="8"/>
  <c r="M33" i="8"/>
  <c r="M31" i="8"/>
  <c r="J26" i="8"/>
  <c r="J25" i="8"/>
  <c r="M46" i="8" s="1"/>
  <c r="J24" i="8"/>
  <c r="J23" i="8"/>
  <c r="M107" i="8" s="1"/>
  <c r="J22" i="8"/>
  <c r="J21" i="8"/>
  <c r="M42" i="8" s="1"/>
  <c r="J20" i="8"/>
  <c r="J19" i="8"/>
  <c r="J18" i="8"/>
  <c r="J17" i="8"/>
  <c r="J16" i="8"/>
  <c r="J15" i="8"/>
  <c r="J14" i="8"/>
  <c r="J13" i="8"/>
  <c r="J12" i="8"/>
  <c r="J11" i="8"/>
  <c r="J10" i="8"/>
  <c r="J9" i="8"/>
  <c r="C4" i="8"/>
  <c r="J110" i="7"/>
  <c r="J108" i="7"/>
  <c r="J107" i="7"/>
  <c r="J106" i="7"/>
  <c r="J105" i="7"/>
  <c r="J104" i="7"/>
  <c r="J103" i="7"/>
  <c r="J102" i="7"/>
  <c r="M102" i="7" s="1"/>
  <c r="J101" i="7"/>
  <c r="J100" i="7"/>
  <c r="M100" i="7" s="1"/>
  <c r="J99" i="7"/>
  <c r="J98" i="7"/>
  <c r="J97" i="7"/>
  <c r="M97" i="7" s="1"/>
  <c r="J96" i="7"/>
  <c r="J95" i="7"/>
  <c r="M95" i="7" s="1"/>
  <c r="J94" i="7"/>
  <c r="J93" i="7"/>
  <c r="M93" i="7" s="1"/>
  <c r="J89" i="7"/>
  <c r="J88" i="7"/>
  <c r="J87" i="7"/>
  <c r="J86" i="7"/>
  <c r="J85" i="7"/>
  <c r="J84" i="7"/>
  <c r="M84" i="7" s="1"/>
  <c r="J83" i="7"/>
  <c r="M83" i="7" s="1"/>
  <c r="J82" i="7"/>
  <c r="M82" i="7" s="1"/>
  <c r="J81" i="7"/>
  <c r="J80" i="7"/>
  <c r="J79" i="7"/>
  <c r="J78" i="7"/>
  <c r="J77" i="7"/>
  <c r="J76" i="7"/>
  <c r="M76" i="7" s="1"/>
  <c r="J75" i="7"/>
  <c r="M75" i="7" s="1"/>
  <c r="J74" i="7"/>
  <c r="J73" i="7"/>
  <c r="J72" i="7"/>
  <c r="J68" i="7"/>
  <c r="J67" i="7"/>
  <c r="J66" i="7"/>
  <c r="J65" i="7"/>
  <c r="J64" i="7"/>
  <c r="J63" i="7"/>
  <c r="J62" i="7"/>
  <c r="J61" i="7"/>
  <c r="J60" i="7"/>
  <c r="M60" i="7" s="1"/>
  <c r="J59" i="7"/>
  <c r="J58" i="7"/>
  <c r="M58" i="7" s="1"/>
  <c r="J57" i="7"/>
  <c r="J56" i="7"/>
  <c r="J55" i="7"/>
  <c r="M55" i="7" s="1"/>
  <c r="J54" i="7"/>
  <c r="J53" i="7"/>
  <c r="M53" i="7" s="1"/>
  <c r="J52" i="7"/>
  <c r="J51" i="7"/>
  <c r="M51" i="7" s="1"/>
  <c r="J47" i="7"/>
  <c r="J46" i="7"/>
  <c r="J45" i="7"/>
  <c r="J44" i="7"/>
  <c r="J43" i="7"/>
  <c r="J42" i="7"/>
  <c r="M42" i="7" s="1"/>
  <c r="J41" i="7"/>
  <c r="M41" i="7" s="1"/>
  <c r="J40" i="7"/>
  <c r="M40" i="7" s="1"/>
  <c r="J39" i="7"/>
  <c r="J38" i="7"/>
  <c r="J37" i="7"/>
  <c r="J36" i="7"/>
  <c r="J35" i="7"/>
  <c r="J34" i="7"/>
  <c r="M34" i="7" s="1"/>
  <c r="J33" i="7"/>
  <c r="M33" i="7" s="1"/>
  <c r="J32" i="7"/>
  <c r="J31" i="7"/>
  <c r="J30" i="7"/>
  <c r="J26" i="7"/>
  <c r="J25" i="7"/>
  <c r="M88" i="7" s="1"/>
  <c r="J24" i="7"/>
  <c r="J23" i="7"/>
  <c r="M107" i="7" s="1"/>
  <c r="J22" i="7"/>
  <c r="J21" i="7"/>
  <c r="J20" i="7"/>
  <c r="J19" i="7"/>
  <c r="M103" i="7" s="1"/>
  <c r="J18" i="7"/>
  <c r="J17" i="7"/>
  <c r="M80" i="7" s="1"/>
  <c r="J16" i="7"/>
  <c r="J15" i="7"/>
  <c r="M99" i="7" s="1"/>
  <c r="J14" i="7"/>
  <c r="J13" i="7"/>
  <c r="J12" i="7"/>
  <c r="J11" i="7"/>
  <c r="J10" i="7"/>
  <c r="J9" i="7"/>
  <c r="M30" i="7" s="1"/>
  <c r="C4" i="7"/>
  <c r="M110" i="6"/>
  <c r="J109" i="6"/>
  <c r="J108" i="6"/>
  <c r="J107" i="6"/>
  <c r="J106" i="6"/>
  <c r="M106" i="6" s="1"/>
  <c r="J105" i="6"/>
  <c r="M105" i="6" s="1"/>
  <c r="J104" i="6"/>
  <c r="J103" i="6"/>
  <c r="J102" i="6"/>
  <c r="M102" i="6" s="1"/>
  <c r="J101" i="6"/>
  <c r="J100" i="6"/>
  <c r="M100" i="6" s="1"/>
  <c r="J99" i="6"/>
  <c r="J98" i="6"/>
  <c r="M98" i="6" s="1"/>
  <c r="J97" i="6"/>
  <c r="J96" i="6"/>
  <c r="J95" i="6"/>
  <c r="J94" i="6"/>
  <c r="M94" i="6" s="1"/>
  <c r="J93" i="6"/>
  <c r="J89" i="6"/>
  <c r="M89" i="6" s="1"/>
  <c r="J88" i="6"/>
  <c r="M88" i="6" s="1"/>
  <c r="J87" i="6"/>
  <c r="J86" i="6"/>
  <c r="J85" i="6"/>
  <c r="M85" i="6" s="1"/>
  <c r="J84" i="6"/>
  <c r="M84" i="6" s="1"/>
  <c r="J83" i="6"/>
  <c r="J82" i="6"/>
  <c r="J81" i="6"/>
  <c r="M81" i="6" s="1"/>
  <c r="J80" i="6"/>
  <c r="J79" i="6"/>
  <c r="J78" i="6"/>
  <c r="J77" i="6"/>
  <c r="M77" i="6" s="1"/>
  <c r="J76" i="6"/>
  <c r="J75" i="6"/>
  <c r="J74" i="6"/>
  <c r="M73" i="6"/>
  <c r="J73" i="6"/>
  <c r="J72" i="6"/>
  <c r="J68" i="6"/>
  <c r="M68" i="6" s="1"/>
  <c r="J67" i="6"/>
  <c r="M67" i="6" s="1"/>
  <c r="J66" i="6"/>
  <c r="J65" i="6"/>
  <c r="J64" i="6"/>
  <c r="M64" i="6" s="1"/>
  <c r="J63" i="6"/>
  <c r="J62" i="6"/>
  <c r="M62" i="6" s="1"/>
  <c r="J61" i="6"/>
  <c r="J60" i="6"/>
  <c r="M60" i="6" s="1"/>
  <c r="J59" i="6"/>
  <c r="J58" i="6"/>
  <c r="J57" i="6"/>
  <c r="J56" i="6"/>
  <c r="M56" i="6" s="1"/>
  <c r="J55" i="6"/>
  <c r="J54" i="6"/>
  <c r="M54" i="6" s="1"/>
  <c r="J53" i="6"/>
  <c r="J52" i="6"/>
  <c r="J51" i="6"/>
  <c r="J47" i="6"/>
  <c r="M47" i="6" s="1"/>
  <c r="J46" i="6"/>
  <c r="M46" i="6" s="1"/>
  <c r="J45" i="6"/>
  <c r="J44" i="6"/>
  <c r="M44" i="6" s="1"/>
  <c r="M43" i="6"/>
  <c r="J43" i="6"/>
  <c r="J42" i="6"/>
  <c r="J41" i="6"/>
  <c r="M41" i="6" s="1"/>
  <c r="J40" i="6"/>
  <c r="M40" i="6" s="1"/>
  <c r="J39" i="6"/>
  <c r="J38" i="6"/>
  <c r="M38" i="6" s="1"/>
  <c r="J37" i="6"/>
  <c r="J36" i="6"/>
  <c r="J35" i="6"/>
  <c r="M35" i="6" s="1"/>
  <c r="J34" i="6"/>
  <c r="M34" i="6" s="1"/>
  <c r="J33" i="6"/>
  <c r="J32" i="6"/>
  <c r="J31" i="6"/>
  <c r="M31" i="6" s="1"/>
  <c r="J30" i="6"/>
  <c r="J26" i="6"/>
  <c r="J25" i="6"/>
  <c r="J24" i="6"/>
  <c r="M108" i="6" s="1"/>
  <c r="J23" i="6"/>
  <c r="J22" i="6"/>
  <c r="J21" i="6"/>
  <c r="J20" i="6"/>
  <c r="J19" i="6"/>
  <c r="M82" i="6" s="1"/>
  <c r="J18" i="6"/>
  <c r="J17" i="6"/>
  <c r="J16" i="6"/>
  <c r="J15" i="6"/>
  <c r="M36" i="6" s="1"/>
  <c r="J14" i="6"/>
  <c r="J13" i="6"/>
  <c r="M55" i="6" s="1"/>
  <c r="J12" i="6"/>
  <c r="J11" i="6"/>
  <c r="M74" i="6" s="1"/>
  <c r="J10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J9" i="6"/>
  <c r="M93" i="6" s="1"/>
  <c r="C4" i="6"/>
  <c r="W18" i="7" l="1"/>
  <c r="Z18" i="7" s="1"/>
  <c r="U45" i="10"/>
  <c r="S45" i="10"/>
  <c r="N114" i="10"/>
  <c r="M30" i="10"/>
  <c r="M140" i="10"/>
  <c r="N140" i="10" s="1"/>
  <c r="M143" i="10"/>
  <c r="R45" i="10"/>
  <c r="T45" i="10"/>
  <c r="M129" i="10"/>
  <c r="N129" i="10" s="1"/>
  <c r="M117" i="10"/>
  <c r="N117" i="10" s="1"/>
  <c r="M118" i="10"/>
  <c r="N118" i="10" s="1"/>
  <c r="M130" i="10"/>
  <c r="N130" i="10" s="1"/>
  <c r="M139" i="10"/>
  <c r="M119" i="10"/>
  <c r="N119" i="10" s="1"/>
  <c r="M110" i="10"/>
  <c r="N110" i="10" s="1"/>
  <c r="M131" i="10"/>
  <c r="N131" i="10" s="1"/>
  <c r="M135" i="10"/>
  <c r="N135" i="10" s="1"/>
  <c r="M123" i="10"/>
  <c r="N123" i="10" s="1"/>
  <c r="M115" i="10"/>
  <c r="N115" i="10" s="1"/>
  <c r="M124" i="10"/>
  <c r="N124" i="10" s="1"/>
  <c r="M136" i="10"/>
  <c r="N136" i="10" s="1"/>
  <c r="M105" i="10"/>
  <c r="N105" i="10" s="1"/>
  <c r="M125" i="10"/>
  <c r="N125" i="10" s="1"/>
  <c r="M116" i="10"/>
  <c r="N116" i="10" s="1"/>
  <c r="M137" i="10"/>
  <c r="N137" i="10" s="1"/>
  <c r="M115" i="11"/>
  <c r="N115" i="11" s="1"/>
  <c r="M76" i="11"/>
  <c r="N76" i="11" s="1"/>
  <c r="M116" i="11"/>
  <c r="N116" i="11" s="1"/>
  <c r="M77" i="11"/>
  <c r="N77" i="11" s="1"/>
  <c r="M138" i="11"/>
  <c r="N138" i="11" s="1"/>
  <c r="M78" i="11"/>
  <c r="N78" i="11" s="1"/>
  <c r="M117" i="11"/>
  <c r="N117" i="11" s="1"/>
  <c r="M118" i="11"/>
  <c r="N118" i="11" s="1"/>
  <c r="M139" i="11"/>
  <c r="N139" i="11" s="1"/>
  <c r="M79" i="11"/>
  <c r="N79" i="11" s="1"/>
  <c r="M111" i="11"/>
  <c r="N111" i="11" s="1"/>
  <c r="M72" i="11"/>
  <c r="N72" i="11" s="1"/>
  <c r="M140" i="11"/>
  <c r="N140" i="11" s="1"/>
  <c r="M80" i="11"/>
  <c r="N80" i="11" s="1"/>
  <c r="M119" i="11"/>
  <c r="N119" i="11" s="1"/>
  <c r="M112" i="11"/>
  <c r="N112" i="11" s="1"/>
  <c r="M73" i="11"/>
  <c r="N73" i="11" s="1"/>
  <c r="M81" i="11"/>
  <c r="N81" i="11" s="1"/>
  <c r="M120" i="11"/>
  <c r="N120" i="11" s="1"/>
  <c r="M141" i="11"/>
  <c r="N141" i="11" s="1"/>
  <c r="M74" i="11"/>
  <c r="N74" i="11" s="1"/>
  <c r="M113" i="11"/>
  <c r="N113" i="11" s="1"/>
  <c r="M142" i="11"/>
  <c r="N142" i="11" s="1"/>
  <c r="M82" i="11"/>
  <c r="N82" i="11" s="1"/>
  <c r="M121" i="11"/>
  <c r="N121" i="11" s="1"/>
  <c r="M114" i="11"/>
  <c r="N114" i="11" s="1"/>
  <c r="M75" i="11"/>
  <c r="N75" i="11" s="1"/>
  <c r="M143" i="11"/>
  <c r="N143" i="11" s="1"/>
  <c r="M83" i="11"/>
  <c r="N83" i="11" s="1"/>
  <c r="M70" i="11"/>
  <c r="N70" i="11" s="1"/>
  <c r="M109" i="11"/>
  <c r="N109" i="11" s="1"/>
  <c r="M136" i="11"/>
  <c r="N136" i="11" s="1"/>
  <c r="M71" i="11"/>
  <c r="N71" i="11" s="1"/>
  <c r="M110" i="11"/>
  <c r="N110" i="11" s="1"/>
  <c r="M137" i="11"/>
  <c r="N137" i="11" s="1"/>
  <c r="M64" i="11"/>
  <c r="N64" i="11" s="1"/>
  <c r="M103" i="11"/>
  <c r="N103" i="11" s="1"/>
  <c r="M63" i="11"/>
  <c r="N63" i="11" s="1"/>
  <c r="M102" i="11"/>
  <c r="N102" i="11" s="1"/>
  <c r="M67" i="11"/>
  <c r="N67" i="11" s="1"/>
  <c r="M106" i="11"/>
  <c r="N106" i="11" s="1"/>
  <c r="M133" i="11"/>
  <c r="N133" i="11" s="1"/>
  <c r="M62" i="11"/>
  <c r="N62" i="11" s="1"/>
  <c r="M101" i="11"/>
  <c r="N101" i="11" s="1"/>
  <c r="M66" i="11"/>
  <c r="N66" i="11" s="1"/>
  <c r="M105" i="11"/>
  <c r="N105" i="11" s="1"/>
  <c r="M132" i="11"/>
  <c r="N132" i="11" s="1"/>
  <c r="M68" i="11"/>
  <c r="N68" i="11" s="1"/>
  <c r="M107" i="11"/>
  <c r="N107" i="11" s="1"/>
  <c r="M134" i="11"/>
  <c r="N134" i="11" s="1"/>
  <c r="M61" i="11"/>
  <c r="N61" i="11" s="1"/>
  <c r="M100" i="11"/>
  <c r="N100" i="11" s="1"/>
  <c r="M69" i="11"/>
  <c r="N69" i="11" s="1"/>
  <c r="M135" i="11"/>
  <c r="N135" i="11" s="1"/>
  <c r="M108" i="11"/>
  <c r="N108" i="11" s="1"/>
  <c r="M60" i="11"/>
  <c r="N60" i="11" s="1"/>
  <c r="M99" i="11"/>
  <c r="N99" i="11" s="1"/>
  <c r="M92" i="11"/>
  <c r="N92" i="11" s="1"/>
  <c r="M53" i="11"/>
  <c r="N53" i="11" s="1"/>
  <c r="M91" i="11"/>
  <c r="N91" i="11" s="1"/>
  <c r="M52" i="11"/>
  <c r="N52" i="11" s="1"/>
  <c r="M59" i="11"/>
  <c r="N59" i="11" s="1"/>
  <c r="M98" i="11"/>
  <c r="N98" i="11" s="1"/>
  <c r="M131" i="11"/>
  <c r="N131" i="11" s="1"/>
  <c r="M51" i="11"/>
  <c r="N51" i="11" s="1"/>
  <c r="M90" i="11"/>
  <c r="N90" i="11" s="1"/>
  <c r="M130" i="11"/>
  <c r="N130" i="11" s="1"/>
  <c r="M58" i="11"/>
  <c r="N58" i="11" s="1"/>
  <c r="M97" i="11"/>
  <c r="N97" i="11" s="1"/>
  <c r="M89" i="11"/>
  <c r="N89" i="11" s="1"/>
  <c r="M50" i="11"/>
  <c r="N50" i="11" s="1"/>
  <c r="M49" i="11"/>
  <c r="N49" i="11" s="1"/>
  <c r="M88" i="11"/>
  <c r="N88" i="11" s="1"/>
  <c r="M129" i="11"/>
  <c r="N129" i="11" s="1"/>
  <c r="M57" i="11"/>
  <c r="N57" i="11" s="1"/>
  <c r="M96" i="11"/>
  <c r="N96" i="11" s="1"/>
  <c r="M95" i="11"/>
  <c r="N95" i="11" s="1"/>
  <c r="M128" i="11"/>
  <c r="N128" i="11" s="1"/>
  <c r="M56" i="11"/>
  <c r="N56" i="11" s="1"/>
  <c r="M55" i="11"/>
  <c r="N55" i="11" s="1"/>
  <c r="M94" i="11"/>
  <c r="N94" i="11" s="1"/>
  <c r="M127" i="11"/>
  <c r="N127" i="11" s="1"/>
  <c r="M93" i="11"/>
  <c r="N93" i="11" s="1"/>
  <c r="M126" i="11"/>
  <c r="N126" i="11" s="1"/>
  <c r="M54" i="11"/>
  <c r="N54" i="11" s="1"/>
  <c r="M87" i="11"/>
  <c r="N87" i="11" s="1"/>
  <c r="M48" i="11"/>
  <c r="N48" i="11" s="1"/>
  <c r="M122" i="11"/>
  <c r="N122" i="11" s="1"/>
  <c r="M42" i="10"/>
  <c r="N42" i="10" s="1"/>
  <c r="M37" i="10"/>
  <c r="N37" i="10" s="1"/>
  <c r="M60" i="10"/>
  <c r="N60" i="10" s="1"/>
  <c r="M68" i="10"/>
  <c r="M66" i="10"/>
  <c r="N66" i="10" s="1"/>
  <c r="M58" i="10"/>
  <c r="N58" i="10" s="1"/>
  <c r="M47" i="10"/>
  <c r="M39" i="10"/>
  <c r="N39" i="10" s="1"/>
  <c r="M31" i="10"/>
  <c r="N31" i="10" s="1"/>
  <c r="M84" i="10"/>
  <c r="N84" i="10" s="1"/>
  <c r="M76" i="10"/>
  <c r="N76" i="10" s="1"/>
  <c r="M45" i="10"/>
  <c r="N45" i="10" s="1"/>
  <c r="M63" i="10"/>
  <c r="N63" i="10" s="1"/>
  <c r="M55" i="10"/>
  <c r="N55" i="10" s="1"/>
  <c r="M44" i="10"/>
  <c r="N44" i="10" s="1"/>
  <c r="M36" i="10"/>
  <c r="N36" i="10" s="1"/>
  <c r="M34" i="10"/>
  <c r="N34" i="10" s="1"/>
  <c r="M87" i="10"/>
  <c r="N87" i="10" s="1"/>
  <c r="M79" i="10"/>
  <c r="N79" i="10" s="1"/>
  <c r="M52" i="10"/>
  <c r="N52" i="10" s="1"/>
  <c r="M72" i="8"/>
  <c r="M80" i="8"/>
  <c r="M61" i="8"/>
  <c r="M57" i="8"/>
  <c r="M30" i="8"/>
  <c r="M37" i="8"/>
  <c r="M43" i="8"/>
  <c r="M59" i="8"/>
  <c r="M65" i="8"/>
  <c r="M75" i="8"/>
  <c r="M81" i="8"/>
  <c r="M103" i="8"/>
  <c r="M110" i="8"/>
  <c r="M82" i="8"/>
  <c r="M88" i="8"/>
  <c r="M98" i="8"/>
  <c r="M104" i="8"/>
  <c r="M54" i="8"/>
  <c r="M67" i="8"/>
  <c r="M83" i="8"/>
  <c r="M89" i="8"/>
  <c r="M105" i="8"/>
  <c r="M39" i="8"/>
  <c r="M68" i="8"/>
  <c r="M77" i="8"/>
  <c r="M93" i="8"/>
  <c r="M99" i="8"/>
  <c r="M106" i="8"/>
  <c r="M40" i="8"/>
  <c r="M56" i="8"/>
  <c r="M62" i="8"/>
  <c r="M78" i="8"/>
  <c r="M84" i="8"/>
  <c r="M94" i="8"/>
  <c r="M100" i="8"/>
  <c r="M41" i="8"/>
  <c r="M47" i="8"/>
  <c r="M63" i="8"/>
  <c r="M79" i="8"/>
  <c r="M85" i="8"/>
  <c r="M101" i="8"/>
  <c r="M35" i="8"/>
  <c r="M51" i="8"/>
  <c r="M64" i="8"/>
  <c r="M73" i="8"/>
  <c r="M86" i="8"/>
  <c r="M102" i="8"/>
  <c r="M108" i="8"/>
  <c r="M87" i="8"/>
  <c r="M96" i="8"/>
  <c r="M109" i="8"/>
  <c r="M31" i="12"/>
  <c r="M56" i="12"/>
  <c r="M64" i="12"/>
  <c r="M75" i="12"/>
  <c r="M83" i="12"/>
  <c r="M94" i="12"/>
  <c r="M110" i="12"/>
  <c r="M97" i="12"/>
  <c r="M105" i="12"/>
  <c r="M39" i="12"/>
  <c r="M47" i="12"/>
  <c r="M77" i="12"/>
  <c r="M85" i="12"/>
  <c r="M52" i="12"/>
  <c r="M68" i="12"/>
  <c r="M79" i="12"/>
  <c r="M87" i="12"/>
  <c r="M98" i="12"/>
  <c r="M60" i="12"/>
  <c r="M106" i="12"/>
  <c r="M101" i="12"/>
  <c r="M109" i="12"/>
  <c r="M43" i="12"/>
  <c r="M73" i="12"/>
  <c r="M81" i="12"/>
  <c r="M89" i="12"/>
  <c r="M45" i="12"/>
  <c r="M102" i="12"/>
  <c r="M34" i="12"/>
  <c r="M38" i="12"/>
  <c r="M42" i="12"/>
  <c r="M46" i="12"/>
  <c r="M53" i="12"/>
  <c r="M57" i="12"/>
  <c r="M61" i="12"/>
  <c r="M65" i="12"/>
  <c r="M76" i="12"/>
  <c r="M80" i="12"/>
  <c r="M84" i="12"/>
  <c r="M88" i="12"/>
  <c r="M95" i="12"/>
  <c r="M99" i="12"/>
  <c r="M103" i="12"/>
  <c r="M107" i="12"/>
  <c r="M32" i="12"/>
  <c r="M36" i="12"/>
  <c r="M40" i="12"/>
  <c r="M44" i="12"/>
  <c r="M55" i="12"/>
  <c r="M59" i="12"/>
  <c r="M63" i="12"/>
  <c r="M67" i="12"/>
  <c r="M80" i="10"/>
  <c r="M35" i="10"/>
  <c r="M43" i="10"/>
  <c r="N43" i="10" s="1"/>
  <c r="M54" i="10"/>
  <c r="N54" i="10" s="1"/>
  <c r="M62" i="10"/>
  <c r="M73" i="10"/>
  <c r="N73" i="10" s="1"/>
  <c r="M81" i="10"/>
  <c r="N81" i="10" s="1"/>
  <c r="M89" i="10"/>
  <c r="M100" i="10"/>
  <c r="N100" i="10" s="1"/>
  <c r="M108" i="10"/>
  <c r="N108" i="10" s="1"/>
  <c r="M74" i="10"/>
  <c r="M82" i="10"/>
  <c r="N82" i="10" s="1"/>
  <c r="M93" i="10"/>
  <c r="M101" i="10"/>
  <c r="M109" i="10"/>
  <c r="N109" i="10" s="1"/>
  <c r="M56" i="10"/>
  <c r="M64" i="10"/>
  <c r="N64" i="10" s="1"/>
  <c r="M75" i="10"/>
  <c r="N75" i="10" s="1"/>
  <c r="M83" i="10"/>
  <c r="M94" i="10"/>
  <c r="N94" i="10" s="1"/>
  <c r="M102" i="10"/>
  <c r="N102" i="10" s="1"/>
  <c r="M38" i="10"/>
  <c r="M46" i="10"/>
  <c r="N46" i="10" s="1"/>
  <c r="M57" i="10"/>
  <c r="N57" i="10" s="1"/>
  <c r="M65" i="10"/>
  <c r="N65" i="10" s="1"/>
  <c r="M95" i="10"/>
  <c r="M103" i="10"/>
  <c r="N103" i="10" s="1"/>
  <c r="M77" i="10"/>
  <c r="M85" i="10"/>
  <c r="N85" i="10" s="1"/>
  <c r="M96" i="10"/>
  <c r="N96" i="10" s="1"/>
  <c r="M104" i="10"/>
  <c r="M32" i="10"/>
  <c r="M40" i="10"/>
  <c r="N40" i="10" s="1"/>
  <c r="M51" i="10"/>
  <c r="M59" i="10"/>
  <c r="M67" i="10"/>
  <c r="N67" i="10" s="1"/>
  <c r="M78" i="10"/>
  <c r="N78" i="10" s="1"/>
  <c r="M86" i="10"/>
  <c r="N86" i="10" s="1"/>
  <c r="M97" i="10"/>
  <c r="N97" i="10" s="1"/>
  <c r="M33" i="10"/>
  <c r="N33" i="10" s="1"/>
  <c r="M41" i="10"/>
  <c r="M98" i="10"/>
  <c r="M106" i="10"/>
  <c r="N106" i="10" s="1"/>
  <c r="M53" i="10"/>
  <c r="M61" i="10"/>
  <c r="N61" i="10" s="1"/>
  <c r="M72" i="10"/>
  <c r="M88" i="10"/>
  <c r="N88" i="10" s="1"/>
  <c r="M99" i="10"/>
  <c r="N99" i="10" s="1"/>
  <c r="M107" i="10"/>
  <c r="N107" i="10" s="1"/>
  <c r="M43" i="7"/>
  <c r="M37" i="7"/>
  <c r="M44" i="7"/>
  <c r="M54" i="7"/>
  <c r="M61" i="7"/>
  <c r="M79" i="7"/>
  <c r="M86" i="7"/>
  <c r="M96" i="7"/>
  <c r="M35" i="7"/>
  <c r="M67" i="7"/>
  <c r="M77" i="7"/>
  <c r="M109" i="7"/>
  <c r="M36" i="7"/>
  <c r="M31" i="7"/>
  <c r="M45" i="7"/>
  <c r="M62" i="7"/>
  <c r="M73" i="7"/>
  <c r="M87" i="7"/>
  <c r="M104" i="7"/>
  <c r="M32" i="7"/>
  <c r="M39" i="7"/>
  <c r="M56" i="7"/>
  <c r="M63" i="7"/>
  <c r="M74" i="7"/>
  <c r="M81" i="7"/>
  <c r="M98" i="7"/>
  <c r="M105" i="7"/>
  <c r="M64" i="7"/>
  <c r="M106" i="7"/>
  <c r="M52" i="7"/>
  <c r="M59" i="7"/>
  <c r="M66" i="7"/>
  <c r="M94" i="7"/>
  <c r="M101" i="7"/>
  <c r="M108" i="7"/>
  <c r="M78" i="7"/>
  <c r="M85" i="7"/>
  <c r="M46" i="7"/>
  <c r="M65" i="7"/>
  <c r="M72" i="7"/>
  <c r="M57" i="7"/>
  <c r="M38" i="7"/>
  <c r="M30" i="6"/>
  <c r="M37" i="6"/>
  <c r="M61" i="6"/>
  <c r="M78" i="6"/>
  <c r="M95" i="6"/>
  <c r="M63" i="6"/>
  <c r="M32" i="6"/>
  <c r="M72" i="6"/>
  <c r="M79" i="6"/>
  <c r="M86" i="6"/>
  <c r="M96" i="6"/>
  <c r="M103" i="6"/>
  <c r="M33" i="6"/>
  <c r="M39" i="6"/>
  <c r="M45" i="6"/>
  <c r="M80" i="6"/>
  <c r="M87" i="6"/>
  <c r="M97" i="6"/>
  <c r="M104" i="6"/>
  <c r="M57" i="6"/>
  <c r="M99" i="6"/>
  <c r="M101" i="6"/>
  <c r="M109" i="6"/>
  <c r="M42" i="6"/>
  <c r="M51" i="6"/>
  <c r="M58" i="6"/>
  <c r="M65" i="6"/>
  <c r="M75" i="6"/>
  <c r="M107" i="6"/>
  <c r="M52" i="6"/>
  <c r="M59" i="6"/>
  <c r="M66" i="6"/>
  <c r="M76" i="6"/>
  <c r="M83" i="6"/>
  <c r="M53" i="6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6" i="4"/>
  <c r="J25" i="4"/>
  <c r="J24" i="4"/>
  <c r="J23" i="4"/>
  <c r="J22" i="4"/>
  <c r="J21" i="4"/>
  <c r="J20" i="4"/>
  <c r="M104" i="4" s="1"/>
  <c r="N104" i="4" s="1"/>
  <c r="J19" i="4"/>
  <c r="M103" i="4" s="1"/>
  <c r="N103" i="4" s="1"/>
  <c r="J18" i="4"/>
  <c r="J17" i="4"/>
  <c r="J16" i="4"/>
  <c r="M100" i="4" s="1"/>
  <c r="N100" i="4" s="1"/>
  <c r="J15" i="4"/>
  <c r="M99" i="4" s="1"/>
  <c r="N99" i="4" s="1"/>
  <c r="J14" i="4"/>
  <c r="J13" i="4"/>
  <c r="J12" i="4"/>
  <c r="M96" i="4" s="1"/>
  <c r="N96" i="4" s="1"/>
  <c r="J11" i="4"/>
  <c r="M95" i="4" s="1"/>
  <c r="N95" i="4" s="1"/>
  <c r="J10" i="4"/>
  <c r="J9" i="4"/>
  <c r="C4" i="4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89" i="3"/>
  <c r="J88" i="3"/>
  <c r="M88" i="3" s="1"/>
  <c r="J87" i="3"/>
  <c r="J86" i="3"/>
  <c r="J85" i="3"/>
  <c r="J84" i="3"/>
  <c r="M84" i="3" s="1"/>
  <c r="J83" i="3"/>
  <c r="M83" i="3" s="1"/>
  <c r="J82" i="3"/>
  <c r="J81" i="3"/>
  <c r="J80" i="3"/>
  <c r="M80" i="3" s="1"/>
  <c r="J79" i="3"/>
  <c r="J78" i="3"/>
  <c r="J77" i="3"/>
  <c r="J76" i="3"/>
  <c r="M76" i="3" s="1"/>
  <c r="J75" i="3"/>
  <c r="M75" i="3" s="1"/>
  <c r="J74" i="3"/>
  <c r="J73" i="3"/>
  <c r="J72" i="3"/>
  <c r="M72" i="3" s="1"/>
  <c r="J68" i="3"/>
  <c r="J67" i="3"/>
  <c r="J66" i="3"/>
  <c r="J65" i="3"/>
  <c r="J64" i="3"/>
  <c r="M64" i="3" s="1"/>
  <c r="J63" i="3"/>
  <c r="J62" i="3"/>
  <c r="J61" i="3"/>
  <c r="J60" i="3"/>
  <c r="J59" i="3"/>
  <c r="J58" i="3"/>
  <c r="J57" i="3"/>
  <c r="J56" i="3"/>
  <c r="M56" i="3" s="1"/>
  <c r="J55" i="3"/>
  <c r="J54" i="3"/>
  <c r="J53" i="3"/>
  <c r="J52" i="3"/>
  <c r="J51" i="3"/>
  <c r="J47" i="3"/>
  <c r="J46" i="3"/>
  <c r="M46" i="3" s="1"/>
  <c r="J45" i="3"/>
  <c r="M45" i="3" s="1"/>
  <c r="J44" i="3"/>
  <c r="J43" i="3"/>
  <c r="J42" i="3"/>
  <c r="M42" i="3" s="1"/>
  <c r="J41" i="3"/>
  <c r="M41" i="3" s="1"/>
  <c r="J40" i="3"/>
  <c r="J39" i="3"/>
  <c r="J38" i="3"/>
  <c r="M38" i="3" s="1"/>
  <c r="J37" i="3"/>
  <c r="M37" i="3" s="1"/>
  <c r="J36" i="3"/>
  <c r="J35" i="3"/>
  <c r="J34" i="3"/>
  <c r="M34" i="3" s="1"/>
  <c r="J33" i="3"/>
  <c r="M33" i="3" s="1"/>
  <c r="J32" i="3"/>
  <c r="J31" i="3"/>
  <c r="J30" i="3"/>
  <c r="M30" i="3" s="1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C4" i="3"/>
  <c r="M94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3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J9" i="1"/>
  <c r="N62" i="10" l="1"/>
  <c r="N53" i="10"/>
  <c r="N77" i="10"/>
  <c r="N59" i="10"/>
  <c r="N83" i="10"/>
  <c r="N74" i="10"/>
  <c r="N98" i="10"/>
  <c r="N51" i="10"/>
  <c r="N95" i="10"/>
  <c r="N35" i="10"/>
  <c r="N30" i="10"/>
  <c r="N41" i="10"/>
  <c r="N80" i="10"/>
  <c r="N68" i="10"/>
  <c r="R49" i="10"/>
  <c r="N139" i="10"/>
  <c r="N32" i="10"/>
  <c r="N56" i="10"/>
  <c r="N89" i="10"/>
  <c r="N104" i="10"/>
  <c r="S41" i="10"/>
  <c r="U41" i="10"/>
  <c r="N72" i="10"/>
  <c r="N38" i="10"/>
  <c r="N101" i="10"/>
  <c r="S44" i="10"/>
  <c r="U44" i="10"/>
  <c r="S42" i="10"/>
  <c r="U42" i="10"/>
  <c r="R41" i="10"/>
  <c r="N93" i="10"/>
  <c r="S48" i="10"/>
  <c r="U48" i="10"/>
  <c r="U46" i="10"/>
  <c r="S46" i="10"/>
  <c r="N47" i="10"/>
  <c r="M76" i="4"/>
  <c r="N76" i="4" s="1"/>
  <c r="M84" i="4"/>
  <c r="N84" i="4" s="1"/>
  <c r="T49" i="10"/>
  <c r="R48" i="10"/>
  <c r="T48" i="10"/>
  <c r="S38" i="11"/>
  <c r="T38" i="11"/>
  <c r="S39" i="11"/>
  <c r="T39" i="11"/>
  <c r="S35" i="11"/>
  <c r="T35" i="11"/>
  <c r="S40" i="11"/>
  <c r="T40" i="11"/>
  <c r="S33" i="11"/>
  <c r="S36" i="11"/>
  <c r="T36" i="11"/>
  <c r="S37" i="11"/>
  <c r="T37" i="11"/>
  <c r="M108" i="4"/>
  <c r="N108" i="4" s="1"/>
  <c r="M72" i="4"/>
  <c r="N72" i="4" s="1"/>
  <c r="M80" i="4"/>
  <c r="N80" i="4" s="1"/>
  <c r="M30" i="4"/>
  <c r="M88" i="4"/>
  <c r="N88" i="4" s="1"/>
  <c r="M82" i="4"/>
  <c r="N82" i="4" s="1"/>
  <c r="T10" i="11"/>
  <c r="S13" i="11"/>
  <c r="T13" i="11"/>
  <c r="T9" i="11"/>
  <c r="S29" i="11"/>
  <c r="T29" i="11"/>
  <c r="T27" i="11"/>
  <c r="S27" i="11"/>
  <c r="T33" i="11"/>
  <c r="S32" i="11"/>
  <c r="S22" i="11"/>
  <c r="T22" i="11"/>
  <c r="S28" i="11"/>
  <c r="T28" i="11"/>
  <c r="S14" i="11"/>
  <c r="T14" i="11"/>
  <c r="T19" i="11"/>
  <c r="S11" i="11"/>
  <c r="T11" i="11"/>
  <c r="S16" i="11"/>
  <c r="T16" i="11"/>
  <c r="S15" i="11"/>
  <c r="T15" i="11"/>
  <c r="T25" i="11"/>
  <c r="S25" i="11"/>
  <c r="T17" i="11"/>
  <c r="S24" i="11"/>
  <c r="T24" i="11"/>
  <c r="T12" i="11"/>
  <c r="T18" i="11"/>
  <c r="S30" i="11"/>
  <c r="T31" i="11"/>
  <c r="T23" i="11"/>
  <c r="S23" i="11"/>
  <c r="T32" i="11"/>
  <c r="S31" i="11"/>
  <c r="S20" i="11"/>
  <c r="T20" i="11"/>
  <c r="T26" i="11"/>
  <c r="S26" i="11"/>
  <c r="S9" i="11"/>
  <c r="S19" i="11"/>
  <c r="S17" i="11"/>
  <c r="S12" i="11"/>
  <c r="S18" i="11"/>
  <c r="S10" i="11"/>
  <c r="T30" i="11"/>
  <c r="T44" i="10"/>
  <c r="R44" i="10"/>
  <c r="T46" i="10"/>
  <c r="R46" i="10"/>
  <c r="T41" i="10"/>
  <c r="R42" i="10"/>
  <c r="T42" i="10"/>
  <c r="M31" i="4"/>
  <c r="N31" i="4" s="1"/>
  <c r="M32" i="4"/>
  <c r="N32" i="4" s="1"/>
  <c r="M59" i="4"/>
  <c r="N59" i="4" s="1"/>
  <c r="M77" i="4"/>
  <c r="N77" i="4" s="1"/>
  <c r="M73" i="4"/>
  <c r="N73" i="4" s="1"/>
  <c r="M89" i="4"/>
  <c r="N89" i="4" s="1"/>
  <c r="M65" i="4"/>
  <c r="N65" i="4" s="1"/>
  <c r="M43" i="4"/>
  <c r="N43" i="4" s="1"/>
  <c r="M39" i="4"/>
  <c r="N39" i="4" s="1"/>
  <c r="M47" i="4"/>
  <c r="N47" i="4" s="1"/>
  <c r="M52" i="4"/>
  <c r="N52" i="4" s="1"/>
  <c r="M37" i="4"/>
  <c r="N37" i="4" s="1"/>
  <c r="M38" i="4"/>
  <c r="N38" i="4" s="1"/>
  <c r="M36" i="4"/>
  <c r="N36" i="4" s="1"/>
  <c r="M63" i="4"/>
  <c r="N63" i="4" s="1"/>
  <c r="M87" i="4"/>
  <c r="N87" i="4" s="1"/>
  <c r="M97" i="4"/>
  <c r="N97" i="4" s="1"/>
  <c r="U35" i="4" s="1"/>
  <c r="D30" i="17" s="1"/>
  <c r="M42" i="4"/>
  <c r="N42" i="4" s="1"/>
  <c r="M51" i="4"/>
  <c r="N51" i="4" s="1"/>
  <c r="M64" i="4"/>
  <c r="N64" i="4" s="1"/>
  <c r="M98" i="4"/>
  <c r="N98" i="4" s="1"/>
  <c r="M105" i="4"/>
  <c r="N105" i="4" s="1"/>
  <c r="M58" i="4"/>
  <c r="N58" i="4" s="1"/>
  <c r="M74" i="4"/>
  <c r="N74" i="4" s="1"/>
  <c r="M81" i="4"/>
  <c r="N81" i="4" s="1"/>
  <c r="M106" i="4"/>
  <c r="N106" i="4" s="1"/>
  <c r="M44" i="4"/>
  <c r="N44" i="4" s="1"/>
  <c r="M75" i="4"/>
  <c r="N75" i="4" s="1"/>
  <c r="M107" i="4"/>
  <c r="N107" i="4" s="1"/>
  <c r="M33" i="4"/>
  <c r="N33" i="4" s="1"/>
  <c r="M45" i="4"/>
  <c r="N45" i="4" s="1"/>
  <c r="M60" i="4"/>
  <c r="N60" i="4" s="1"/>
  <c r="M66" i="4"/>
  <c r="N66" i="4" s="1"/>
  <c r="M83" i="4"/>
  <c r="N83" i="4" s="1"/>
  <c r="M93" i="4"/>
  <c r="N93" i="4" s="1"/>
  <c r="M54" i="4"/>
  <c r="N54" i="4" s="1"/>
  <c r="M67" i="4"/>
  <c r="N67" i="4" s="1"/>
  <c r="M94" i="4"/>
  <c r="N94" i="4" s="1"/>
  <c r="M101" i="4"/>
  <c r="M34" i="4"/>
  <c r="N34" i="4" s="1"/>
  <c r="M40" i="4"/>
  <c r="N40" i="4" s="1"/>
  <c r="M46" i="4"/>
  <c r="N46" i="4" s="1"/>
  <c r="M55" i="4"/>
  <c r="N55" i="4" s="1"/>
  <c r="M68" i="4"/>
  <c r="N68" i="4" s="1"/>
  <c r="M78" i="4"/>
  <c r="N78" i="4" s="1"/>
  <c r="M102" i="4"/>
  <c r="N102" i="4" s="1"/>
  <c r="M109" i="4"/>
  <c r="N109" i="4" s="1"/>
  <c r="M41" i="4"/>
  <c r="N41" i="4" s="1"/>
  <c r="M56" i="4"/>
  <c r="N56" i="4" s="1"/>
  <c r="M62" i="4"/>
  <c r="N62" i="4" s="1"/>
  <c r="M79" i="4"/>
  <c r="N79" i="4" s="1"/>
  <c r="M86" i="4"/>
  <c r="N86" i="4" s="1"/>
  <c r="M110" i="4"/>
  <c r="N110" i="4" s="1"/>
  <c r="M35" i="4"/>
  <c r="N35" i="4" s="1"/>
  <c r="M53" i="4"/>
  <c r="N53" i="4" s="1"/>
  <c r="M57" i="4"/>
  <c r="N57" i="4" s="1"/>
  <c r="M61" i="4"/>
  <c r="N61" i="4" s="1"/>
  <c r="M85" i="4"/>
  <c r="N85" i="4" s="1"/>
  <c r="M57" i="3"/>
  <c r="M103" i="3"/>
  <c r="M31" i="3"/>
  <c r="M39" i="3"/>
  <c r="M47" i="3"/>
  <c r="M58" i="3"/>
  <c r="M66" i="3"/>
  <c r="M77" i="3"/>
  <c r="M85" i="3"/>
  <c r="M96" i="3"/>
  <c r="M104" i="3"/>
  <c r="M95" i="3"/>
  <c r="M32" i="3"/>
  <c r="M40" i="3"/>
  <c r="M51" i="3"/>
  <c r="M59" i="3"/>
  <c r="M67" i="3"/>
  <c r="M78" i="3"/>
  <c r="M86" i="3"/>
  <c r="M97" i="3"/>
  <c r="M105" i="3"/>
  <c r="M65" i="3"/>
  <c r="M52" i="3"/>
  <c r="M60" i="3"/>
  <c r="M68" i="3"/>
  <c r="M79" i="3"/>
  <c r="M87" i="3"/>
  <c r="M98" i="3"/>
  <c r="M106" i="3"/>
  <c r="M61" i="3"/>
  <c r="M99" i="3"/>
  <c r="M107" i="3"/>
  <c r="M35" i="3"/>
  <c r="M43" i="3"/>
  <c r="M54" i="3"/>
  <c r="M62" i="3"/>
  <c r="M73" i="3"/>
  <c r="M81" i="3"/>
  <c r="M89" i="3"/>
  <c r="M100" i="3"/>
  <c r="M108" i="3"/>
  <c r="M53" i="3"/>
  <c r="M36" i="3"/>
  <c r="M44" i="3"/>
  <c r="M55" i="3"/>
  <c r="M63" i="3"/>
  <c r="M74" i="3"/>
  <c r="M82" i="3"/>
  <c r="M93" i="3"/>
  <c r="M101" i="3"/>
  <c r="M109" i="3"/>
  <c r="M94" i="3"/>
  <c r="M102" i="3"/>
  <c r="M110" i="3"/>
  <c r="J3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C4" i="1"/>
  <c r="Q13" i="16" l="1"/>
  <c r="Q21" i="16"/>
  <c r="Q6" i="16"/>
  <c r="Q23" i="16"/>
  <c r="Q24" i="16"/>
  <c r="Q9" i="16"/>
  <c r="Q34" i="16"/>
  <c r="Q14" i="16"/>
  <c r="Q26" i="16"/>
  <c r="Q15" i="16"/>
  <c r="Q7" i="16"/>
  <c r="Q8" i="16"/>
  <c r="Q22" i="16"/>
  <c r="Q25" i="16"/>
  <c r="Q32" i="16"/>
  <c r="S49" i="10"/>
  <c r="U49" i="10"/>
  <c r="Q10" i="16"/>
  <c r="Q30" i="16"/>
  <c r="Q29" i="16"/>
  <c r="Q18" i="16"/>
  <c r="Q33" i="16"/>
  <c r="Q16" i="16"/>
  <c r="Q17" i="16"/>
  <c r="Q31" i="16"/>
  <c r="U37" i="4"/>
  <c r="D32" i="17" s="1"/>
  <c r="S37" i="4"/>
  <c r="C32" i="17" s="1"/>
  <c r="U11" i="4"/>
  <c r="D6" i="17" s="1"/>
  <c r="S11" i="4"/>
  <c r="C6" i="17" s="1"/>
  <c r="S38" i="4"/>
  <c r="C33" i="17" s="1"/>
  <c r="U38" i="4"/>
  <c r="D33" i="17" s="1"/>
  <c r="U12" i="4"/>
  <c r="D7" i="17" s="1"/>
  <c r="S12" i="4"/>
  <c r="C7" i="17" s="1"/>
  <c r="S28" i="4"/>
  <c r="C23" i="17" s="1"/>
  <c r="U28" i="4"/>
  <c r="D23" i="17" s="1"/>
  <c r="U26" i="4"/>
  <c r="D21" i="17" s="1"/>
  <c r="S26" i="4"/>
  <c r="S39" i="4"/>
  <c r="C34" i="17" s="1"/>
  <c r="U39" i="4"/>
  <c r="D34" i="17" s="1"/>
  <c r="U30" i="4"/>
  <c r="D25" i="17" s="1"/>
  <c r="S30" i="4"/>
  <c r="C25" i="17" s="1"/>
  <c r="U34" i="4"/>
  <c r="D29" i="17" s="1"/>
  <c r="S34" i="4"/>
  <c r="S18" i="4"/>
  <c r="U18" i="4"/>
  <c r="D13" i="17" s="1"/>
  <c r="S19" i="4"/>
  <c r="C14" i="17" s="1"/>
  <c r="U19" i="4"/>
  <c r="D14" i="17" s="1"/>
  <c r="U14" i="4"/>
  <c r="D9" i="17" s="1"/>
  <c r="S14" i="4"/>
  <c r="C9" i="17" s="1"/>
  <c r="S35" i="4"/>
  <c r="C30" i="17" s="1"/>
  <c r="U27" i="4"/>
  <c r="D22" i="17" s="1"/>
  <c r="S27" i="4"/>
  <c r="C22" i="17" s="1"/>
  <c r="U23" i="4"/>
  <c r="D18" i="17" s="1"/>
  <c r="S23" i="4"/>
  <c r="C18" i="17" s="1"/>
  <c r="S29" i="4"/>
  <c r="C24" i="17" s="1"/>
  <c r="U29" i="4"/>
  <c r="D24" i="17" s="1"/>
  <c r="U13" i="4"/>
  <c r="D8" i="17" s="1"/>
  <c r="S13" i="4"/>
  <c r="C8" i="17" s="1"/>
  <c r="U20" i="4"/>
  <c r="D15" i="17" s="1"/>
  <c r="S20" i="4"/>
  <c r="C15" i="17" s="1"/>
  <c r="U21" i="4"/>
  <c r="D16" i="17" s="1"/>
  <c r="S21" i="4"/>
  <c r="C16" i="17" s="1"/>
  <c r="U31" i="4"/>
  <c r="D26" i="17" s="1"/>
  <c r="S31" i="4"/>
  <c r="C26" i="17" s="1"/>
  <c r="R36" i="4"/>
  <c r="C31" i="16" s="1"/>
  <c r="O31" i="16" s="1"/>
  <c r="N101" i="4"/>
  <c r="U15" i="4"/>
  <c r="D10" i="17" s="1"/>
  <c r="S15" i="4"/>
  <c r="C10" i="17" s="1"/>
  <c r="U22" i="4"/>
  <c r="D17" i="17" s="1"/>
  <c r="S22" i="4"/>
  <c r="C17" i="17" s="1"/>
  <c r="R10" i="4"/>
  <c r="R9" i="4" s="1"/>
  <c r="N30" i="4"/>
  <c r="S10" i="4" s="1"/>
  <c r="R35" i="4"/>
  <c r="C30" i="16" s="1"/>
  <c r="O30" i="16" s="1"/>
  <c r="R26" i="4"/>
  <c r="R25" i="4" s="1"/>
  <c r="T36" i="4"/>
  <c r="D31" i="16" s="1"/>
  <c r="T26" i="4"/>
  <c r="D21" i="16" s="1"/>
  <c r="R30" i="4"/>
  <c r="C25" i="16" s="1"/>
  <c r="O25" i="16" s="1"/>
  <c r="R39" i="4"/>
  <c r="C34" i="16" s="1"/>
  <c r="O34" i="16" s="1"/>
  <c r="T39" i="4"/>
  <c r="D34" i="16" s="1"/>
  <c r="T29" i="4"/>
  <c r="D24" i="16" s="1"/>
  <c r="R29" i="4"/>
  <c r="C24" i="16" s="1"/>
  <c r="O24" i="16" s="1"/>
  <c r="T31" i="4"/>
  <c r="D26" i="16" s="1"/>
  <c r="R31" i="4"/>
  <c r="C26" i="16" s="1"/>
  <c r="O26" i="16" s="1"/>
  <c r="T15" i="4"/>
  <c r="D10" i="16" s="1"/>
  <c r="R15" i="4"/>
  <c r="C10" i="16" s="1"/>
  <c r="O10" i="16" s="1"/>
  <c r="T22" i="4"/>
  <c r="D17" i="16" s="1"/>
  <c r="R22" i="4"/>
  <c r="C17" i="16" s="1"/>
  <c r="O17" i="16" s="1"/>
  <c r="T35" i="4"/>
  <c r="D30" i="16" s="1"/>
  <c r="R37" i="4"/>
  <c r="T37" i="4"/>
  <c r="D32" i="16" s="1"/>
  <c r="T11" i="4"/>
  <c r="D6" i="16" s="1"/>
  <c r="R11" i="4"/>
  <c r="C6" i="16" s="1"/>
  <c r="O6" i="16" s="1"/>
  <c r="T38" i="4"/>
  <c r="D33" i="16" s="1"/>
  <c r="R38" i="4"/>
  <c r="C33" i="16" s="1"/>
  <c r="O33" i="16" s="1"/>
  <c r="R12" i="4"/>
  <c r="C7" i="16" s="1"/>
  <c r="O7" i="16" s="1"/>
  <c r="T12" i="4"/>
  <c r="D7" i="16" s="1"/>
  <c r="T28" i="4"/>
  <c r="D23" i="16" s="1"/>
  <c r="R28" i="4"/>
  <c r="C23" i="16" s="1"/>
  <c r="O23" i="16" s="1"/>
  <c r="T10" i="4"/>
  <c r="D5" i="16" s="1"/>
  <c r="T14" i="4"/>
  <c r="D9" i="16" s="1"/>
  <c r="R14" i="4"/>
  <c r="C9" i="16" s="1"/>
  <c r="O9" i="16" s="1"/>
  <c r="T21" i="4"/>
  <c r="D16" i="16" s="1"/>
  <c r="R21" i="4"/>
  <c r="C16" i="16" s="1"/>
  <c r="O16" i="16" s="1"/>
  <c r="T13" i="4"/>
  <c r="D8" i="16" s="1"/>
  <c r="R13" i="4"/>
  <c r="C8" i="16" s="1"/>
  <c r="O8" i="16" s="1"/>
  <c r="T30" i="4"/>
  <c r="D25" i="16" s="1"/>
  <c r="T19" i="4"/>
  <c r="D14" i="16" s="1"/>
  <c r="R19" i="4"/>
  <c r="C14" i="16" s="1"/>
  <c r="O14" i="16" s="1"/>
  <c r="T27" i="4"/>
  <c r="D22" i="16" s="1"/>
  <c r="R27" i="4"/>
  <c r="C22" i="16" s="1"/>
  <c r="O22" i="16" s="1"/>
  <c r="T34" i="4"/>
  <c r="D29" i="16" s="1"/>
  <c r="R34" i="4"/>
  <c r="R33" i="4" s="1"/>
  <c r="R18" i="4"/>
  <c r="R17" i="4" s="1"/>
  <c r="T18" i="4"/>
  <c r="D13" i="16" s="1"/>
  <c r="T20" i="4"/>
  <c r="D15" i="16" s="1"/>
  <c r="R20" i="4"/>
  <c r="T23" i="4"/>
  <c r="D18" i="16" s="1"/>
  <c r="R23" i="4"/>
  <c r="O10" i="17" l="1"/>
  <c r="P10" i="17"/>
  <c r="O8" i="17"/>
  <c r="P8" i="17"/>
  <c r="P25" i="17"/>
  <c r="O25" i="17"/>
  <c r="P26" i="17"/>
  <c r="O26" i="17"/>
  <c r="O30" i="17"/>
  <c r="P30" i="17"/>
  <c r="O9" i="17"/>
  <c r="P9" i="17"/>
  <c r="O7" i="17"/>
  <c r="P7" i="17"/>
  <c r="O24" i="17"/>
  <c r="P24" i="17"/>
  <c r="O17" i="17"/>
  <c r="P17" i="17"/>
  <c r="P16" i="17"/>
  <c r="O16" i="17"/>
  <c r="O18" i="17"/>
  <c r="P18" i="17"/>
  <c r="O14" i="17"/>
  <c r="P14" i="17"/>
  <c r="P34" i="17"/>
  <c r="O34" i="17"/>
  <c r="O33" i="17"/>
  <c r="P33" i="17"/>
  <c r="O6" i="17"/>
  <c r="P6" i="17"/>
  <c r="P15" i="17"/>
  <c r="O15" i="17"/>
  <c r="O22" i="17"/>
  <c r="P22" i="17"/>
  <c r="O32" i="17"/>
  <c r="P32" i="17"/>
  <c r="O23" i="17"/>
  <c r="P23" i="17"/>
  <c r="S9" i="4"/>
  <c r="C5" i="17"/>
  <c r="C21" i="17"/>
  <c r="S25" i="4"/>
  <c r="S17" i="4"/>
  <c r="C13" i="17"/>
  <c r="C29" i="17"/>
  <c r="S33" i="4"/>
  <c r="U10" i="4"/>
  <c r="D5" i="17" s="1"/>
  <c r="V23" i="4"/>
  <c r="C18" i="18" s="1"/>
  <c r="C18" i="16"/>
  <c r="O18" i="16" s="1"/>
  <c r="C5" i="16"/>
  <c r="V34" i="4"/>
  <c r="C29" i="18" s="1"/>
  <c r="C29" i="16"/>
  <c r="O29" i="16" s="1"/>
  <c r="V20" i="4"/>
  <c r="C15" i="18" s="1"/>
  <c r="C15" i="16"/>
  <c r="O15" i="16" s="1"/>
  <c r="V36" i="4"/>
  <c r="C31" i="18" s="1"/>
  <c r="V18" i="4"/>
  <c r="C13" i="18" s="1"/>
  <c r="C13" i="16"/>
  <c r="O13" i="16" s="1"/>
  <c r="V37" i="4"/>
  <c r="C32" i="18" s="1"/>
  <c r="C32" i="16"/>
  <c r="O32" i="16" s="1"/>
  <c r="V26" i="4"/>
  <c r="C21" i="18" s="1"/>
  <c r="C21" i="16"/>
  <c r="O21" i="16" s="1"/>
  <c r="U36" i="4"/>
  <c r="D31" i="17" s="1"/>
  <c r="S36" i="4"/>
  <c r="C31" i="17" s="1"/>
  <c r="V12" i="4"/>
  <c r="C7" i="18" s="1"/>
  <c r="V27" i="4"/>
  <c r="C22" i="18" s="1"/>
  <c r="V29" i="4"/>
  <c r="C24" i="18" s="1"/>
  <c r="V14" i="4"/>
  <c r="C9" i="18" s="1"/>
  <c r="V19" i="4"/>
  <c r="C14" i="18" s="1"/>
  <c r="V15" i="4"/>
  <c r="C10" i="18" s="1"/>
  <c r="V21" i="4"/>
  <c r="C16" i="18" s="1"/>
  <c r="V22" i="4"/>
  <c r="C17" i="18" s="1"/>
  <c r="V35" i="4"/>
  <c r="C30" i="18" s="1"/>
  <c r="V38" i="4"/>
  <c r="C33" i="18" s="1"/>
  <c r="V39" i="4"/>
  <c r="C34" i="18" s="1"/>
  <c r="V30" i="4"/>
  <c r="C25" i="18" s="1"/>
  <c r="V11" i="4"/>
  <c r="C6" i="18" s="1"/>
  <c r="V31" i="4"/>
  <c r="C26" i="18" s="1"/>
  <c r="V13" i="4"/>
  <c r="V28" i="4"/>
  <c r="C23" i="18" s="1"/>
  <c r="C8" i="18" l="1"/>
  <c r="Y10" i="4"/>
  <c r="O31" i="17"/>
  <c r="P31" i="17"/>
  <c r="O29" i="17"/>
  <c r="P29" i="17"/>
  <c r="P5" i="17"/>
  <c r="O5" i="17"/>
  <c r="O13" i="17"/>
  <c r="P13" i="17"/>
  <c r="O21" i="17"/>
  <c r="P21" i="17"/>
  <c r="V10" i="4"/>
  <c r="X10" i="4" s="1"/>
  <c r="X26" i="4"/>
  <c r="X34" i="4"/>
  <c r="W18" i="4"/>
  <c r="Y26" i="4"/>
  <c r="X18" i="4"/>
  <c r="Y34" i="4"/>
  <c r="Y18" i="4"/>
  <c r="W26" i="4"/>
  <c r="W34" i="4"/>
  <c r="AB34" i="4" l="1"/>
  <c r="M24" i="18"/>
  <c r="S24" i="18" s="1"/>
  <c r="AB26" i="4"/>
  <c r="M23" i="18"/>
  <c r="S23" i="18" s="1"/>
  <c r="AB10" i="4"/>
  <c r="M21" i="18"/>
  <c r="S21" i="18" s="1"/>
  <c r="AB18" i="4"/>
  <c r="M22" i="18"/>
  <c r="S22" i="18" s="1"/>
  <c r="Z26" i="4"/>
  <c r="M7" i="18"/>
  <c r="S7" i="18" s="1"/>
  <c r="C5" i="18"/>
  <c r="AA18" i="4"/>
  <c r="M14" i="18"/>
  <c r="S14" i="18" s="1"/>
  <c r="AA26" i="4"/>
  <c r="M15" i="18"/>
  <c r="S15" i="18" s="1"/>
  <c r="Z34" i="4"/>
  <c r="M8" i="18"/>
  <c r="S8" i="18" s="1"/>
  <c r="Z18" i="4"/>
  <c r="M6" i="18"/>
  <c r="S6" i="18" s="1"/>
  <c r="W10" i="4"/>
  <c r="AA34" i="4"/>
  <c r="M16" i="18"/>
  <c r="S16" i="18" s="1"/>
  <c r="Z10" i="4" l="1"/>
  <c r="M5" i="18"/>
  <c r="S5" i="18" s="1"/>
  <c r="AA10" i="4"/>
  <c r="M13" i="18"/>
  <c r="S13" i="18" s="1"/>
</calcChain>
</file>

<file path=xl/connections.xml><?xml version="1.0" encoding="utf-8"?>
<connections xmlns="http://schemas.openxmlformats.org/spreadsheetml/2006/main">
  <connection id="1" name="14C_results.txt1" type="6" refreshedVersion="0" background="1" saveData="1">
    <textPr fileType="mac" firstRow="55" sourceFile="Macintosh HD:Users:annabramucci:Desktop:14C_results.txt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14C_results.txt11" type="6" refreshedVersion="0" background="1" saveData="1">
    <textPr fileType="mac" firstRow="55" sourceFile="Macintosh HD:Users:annabramucci:Desktop:14C_results.txt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14C_results.txt111" type="6" refreshedVersion="0" background="1" saveData="1">
    <textPr fileType="mac" firstRow="55" sourceFile="Macintosh HD:Users:annabramucci:Desktop:14C_results.txt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14C_results.txt112" type="6" refreshedVersion="0" background="1" saveData="1">
    <textPr fileType="mac" firstRow="55" sourceFile="Macintosh HD:Users:annabramucci:Desktop:14C_results.txt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14C_results.txt113" type="6" refreshedVersion="0" background="1" saveData="1">
    <textPr fileType="mac" firstRow="55" sourceFile="Macintosh HD:Users:annabramucci:Desktop:14C_results.txt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14C_results.txt114" type="6" refreshedVersion="0" background="1" saveData="1">
    <textPr fileType="mac" firstRow="55" sourceFile="Macintosh HD:Users:annabramucci:Desktop:14C_results.txt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14C_results.txt115" type="6" refreshedVersion="0" background="1" saveData="1">
    <textPr fileType="mac" firstRow="55" sourceFile="Macintosh HD:Users:annabramucci:Desktop:14C_results.txt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14C_results.txt116" type="6" refreshedVersion="0" background="1" saveData="1">
    <textPr fileType="mac" firstRow="55" sourceFile="Macintosh HD:Users:annabramucci:Desktop:14C_results.txt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14C_results.txt1161" type="6" refreshedVersion="0" background="1" saveData="1">
    <textPr fileType="mac" firstRow="55" sourceFile="Macintosh HD:Users:annabramucci:Desktop:14C_results.txt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14C_results.txt117" type="6" refreshedVersion="0" background="1" saveData="1">
    <textPr fileType="mac" firstRow="55" sourceFile="Macintosh HD:Users:annabramucci:Desktop:14C_results.txt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<sst xmlns="http://schemas.openxmlformats.org/spreadsheetml/2006/main" count="2717" uniqueCount="126">
  <si>
    <t>DPM= disintegrations per minute</t>
  </si>
  <si>
    <t>CPM= counting per minute (counts that are measured)</t>
  </si>
  <si>
    <t>1Ci=2x10^12 DPM</t>
  </si>
  <si>
    <t>DPM</t>
  </si>
  <si>
    <t>DPM = CPM/counting efficiency</t>
  </si>
  <si>
    <t>Sample Type</t>
  </si>
  <si>
    <t>Sample Code</t>
  </si>
  <si>
    <t>Depth</t>
  </si>
  <si>
    <t>Time (hrs)</t>
  </si>
  <si>
    <t>Time (days)</t>
  </si>
  <si>
    <t>SA</t>
  </si>
  <si>
    <t>8L-1</t>
  </si>
  <si>
    <t>--</t>
  </si>
  <si>
    <t>8L-2</t>
  </si>
  <si>
    <t>8L-3</t>
  </si>
  <si>
    <t>7L-1</t>
  </si>
  <si>
    <t>7L-2</t>
  </si>
  <si>
    <t>7L-3</t>
  </si>
  <si>
    <t>6L-1</t>
  </si>
  <si>
    <t>6L-2</t>
  </si>
  <si>
    <t>6L-3</t>
  </si>
  <si>
    <t>5L-1</t>
  </si>
  <si>
    <t>5L-2</t>
  </si>
  <si>
    <t>5L-3</t>
  </si>
  <si>
    <t>4L-1</t>
  </si>
  <si>
    <t>4L-2</t>
  </si>
  <si>
    <t>4L-3</t>
  </si>
  <si>
    <t>3L-1</t>
  </si>
  <si>
    <t>3L-2</t>
  </si>
  <si>
    <t>3L-3</t>
  </si>
  <si>
    <t>GFF</t>
  </si>
  <si>
    <t>10uM</t>
  </si>
  <si>
    <t>2uM</t>
  </si>
  <si>
    <t>0.2uM</t>
  </si>
  <si>
    <t>Station</t>
  </si>
  <si>
    <t>Fraction</t>
  </si>
  <si>
    <t>Avg Photosynthesis (µmolC/L·d)</t>
  </si>
  <si>
    <t>SD</t>
  </si>
  <si>
    <t>10µm</t>
  </si>
  <si>
    <t>2µm</t>
  </si>
  <si>
    <t>0.2µm</t>
  </si>
  <si>
    <t>DPM/Volume</t>
  </si>
  <si>
    <t>Sample Volume (L)</t>
  </si>
  <si>
    <t>Sample Number</t>
  </si>
  <si>
    <r>
      <t>DIC ALOHA stds (</t>
    </r>
    <r>
      <rPr>
        <b/>
        <sz val="14"/>
        <color theme="1"/>
        <rFont val="Calibri"/>
        <family val="2"/>
      </rPr>
      <t>µ</t>
    </r>
    <r>
      <rPr>
        <b/>
        <sz val="14"/>
        <color theme="1"/>
        <rFont val="Arial"/>
        <family val="2"/>
      </rPr>
      <t>molC/L)</t>
    </r>
  </si>
  <si>
    <t>Photosynthesis (µmolC/L/d)</t>
  </si>
  <si>
    <t>Cast No</t>
  </si>
  <si>
    <t>Correction of lower uptake of C14 relative to C12</t>
  </si>
  <si>
    <t>/</t>
  </si>
  <si>
    <t>8L-4</t>
  </si>
  <si>
    <t>8L-5</t>
  </si>
  <si>
    <t>8L-6</t>
  </si>
  <si>
    <t>7L-4</t>
  </si>
  <si>
    <t>7L-5</t>
  </si>
  <si>
    <t>7L-6</t>
  </si>
  <si>
    <t>6L-4</t>
  </si>
  <si>
    <t>6L-5</t>
  </si>
  <si>
    <t>6L-6</t>
  </si>
  <si>
    <t>5L-4</t>
  </si>
  <si>
    <t>5L-5</t>
  </si>
  <si>
    <t>5L-6</t>
  </si>
  <si>
    <t>4L-4</t>
  </si>
  <si>
    <t>4L-5</t>
  </si>
  <si>
    <t>4L-6</t>
  </si>
  <si>
    <t>3L-4</t>
  </si>
  <si>
    <t>3L-5</t>
  </si>
  <si>
    <t>3L-6</t>
  </si>
  <si>
    <t xml:space="preserve">Notes </t>
  </si>
  <si>
    <t>filtered to 0.2um, then filtered to required size for viruses</t>
  </si>
  <si>
    <t>After array recovery, sample filtered to 0.6um before required filter FCM</t>
  </si>
  <si>
    <t>Notes</t>
  </si>
  <si>
    <t>B</t>
  </si>
  <si>
    <t>average</t>
  </si>
  <si>
    <t>Some samples filtered for viruses or for FCM samples</t>
  </si>
  <si>
    <t>Bottles 1-3 unfiltered before array deployment</t>
  </si>
  <si>
    <t>0.6µm</t>
  </si>
  <si>
    <t>0.02µm</t>
  </si>
  <si>
    <t>Bottles 4-6 prefiltered through 2µm filter before array deployment</t>
  </si>
  <si>
    <t>Filtered</t>
  </si>
  <si>
    <t>y</t>
  </si>
  <si>
    <r>
      <t xml:space="preserve">Integrated PP mmol </t>
    </r>
    <r>
      <rPr>
        <b/>
        <vertAlign val="superscript"/>
        <sz val="14"/>
        <color theme="1"/>
        <rFont val="Arial"/>
        <family val="2"/>
      </rPr>
      <t>14</t>
    </r>
    <r>
      <rPr>
        <b/>
        <sz val="14"/>
        <color theme="1"/>
        <rFont val="Arial"/>
        <family val="2"/>
      </rPr>
      <t>C m</t>
    </r>
    <r>
      <rPr>
        <b/>
        <vertAlign val="superscript"/>
        <sz val="14"/>
        <color theme="1"/>
        <rFont val="Arial"/>
        <family val="2"/>
      </rPr>
      <t>-2</t>
    </r>
    <r>
      <rPr>
        <b/>
        <sz val="14"/>
        <color theme="1"/>
        <rFont val="Arial"/>
        <family val="2"/>
      </rPr>
      <t xml:space="preserve"> d</t>
    </r>
    <r>
      <rPr>
        <b/>
        <vertAlign val="superscript"/>
        <sz val="14"/>
        <color theme="1"/>
        <rFont val="Arial"/>
        <family val="2"/>
      </rPr>
      <t>-1</t>
    </r>
  </si>
  <si>
    <t>A</t>
  </si>
  <si>
    <t>C</t>
  </si>
  <si>
    <t>D</t>
  </si>
  <si>
    <t>E</t>
  </si>
  <si>
    <t>F</t>
  </si>
  <si>
    <t>G</t>
  </si>
  <si>
    <t>H</t>
  </si>
  <si>
    <r>
      <t xml:space="preserve">Total integrated  PP mmol </t>
    </r>
    <r>
      <rPr>
        <b/>
        <vertAlign val="superscript"/>
        <sz val="14"/>
        <color theme="1"/>
        <rFont val="Arial"/>
        <family val="2"/>
      </rPr>
      <t>14</t>
    </r>
    <r>
      <rPr>
        <b/>
        <sz val="14"/>
        <color theme="1"/>
        <rFont val="Arial"/>
        <family val="2"/>
      </rPr>
      <t>C m</t>
    </r>
    <r>
      <rPr>
        <b/>
        <vertAlign val="superscript"/>
        <sz val="14"/>
        <color theme="1"/>
        <rFont val="Arial"/>
        <family val="2"/>
      </rPr>
      <t>-2</t>
    </r>
    <r>
      <rPr>
        <b/>
        <sz val="14"/>
        <color theme="1"/>
        <rFont val="Arial"/>
        <family val="2"/>
      </rPr>
      <t xml:space="preserve"> d</t>
    </r>
    <r>
      <rPr>
        <b/>
        <vertAlign val="superscript"/>
        <sz val="14"/>
        <color theme="1"/>
        <rFont val="Arial"/>
        <family val="2"/>
      </rPr>
      <t>-1</t>
    </r>
  </si>
  <si>
    <r>
      <t xml:space="preserve">integrated 0-45m  PP mmol </t>
    </r>
    <r>
      <rPr>
        <b/>
        <vertAlign val="superscript"/>
        <sz val="14"/>
        <color theme="1"/>
        <rFont val="Arial"/>
        <family val="2"/>
      </rPr>
      <t>14</t>
    </r>
    <r>
      <rPr>
        <b/>
        <sz val="14"/>
        <color theme="1"/>
        <rFont val="Arial"/>
        <family val="2"/>
      </rPr>
      <t>C m</t>
    </r>
    <r>
      <rPr>
        <b/>
        <vertAlign val="superscript"/>
        <sz val="14"/>
        <color theme="1"/>
        <rFont val="Arial"/>
        <family val="2"/>
      </rPr>
      <t>-2</t>
    </r>
    <r>
      <rPr>
        <b/>
        <sz val="14"/>
        <color theme="1"/>
        <rFont val="Arial"/>
        <family val="2"/>
      </rPr>
      <t xml:space="preserve"> d</t>
    </r>
    <r>
      <rPr>
        <b/>
        <vertAlign val="superscript"/>
        <sz val="14"/>
        <color theme="1"/>
        <rFont val="Arial"/>
        <family val="2"/>
      </rPr>
      <t>-1</t>
    </r>
  </si>
  <si>
    <r>
      <t xml:space="preserve">Integrated 75-125m  PP mmol </t>
    </r>
    <r>
      <rPr>
        <b/>
        <vertAlign val="superscript"/>
        <sz val="14"/>
        <color theme="1"/>
        <rFont val="Arial"/>
        <family val="2"/>
      </rPr>
      <t>14</t>
    </r>
    <r>
      <rPr>
        <b/>
        <sz val="14"/>
        <color theme="1"/>
        <rFont val="Arial"/>
        <family val="2"/>
      </rPr>
      <t>C m</t>
    </r>
    <r>
      <rPr>
        <b/>
        <vertAlign val="superscript"/>
        <sz val="14"/>
        <color theme="1"/>
        <rFont val="Arial"/>
        <family val="2"/>
      </rPr>
      <t>-2</t>
    </r>
    <r>
      <rPr>
        <b/>
        <sz val="14"/>
        <color theme="1"/>
        <rFont val="Arial"/>
        <family val="2"/>
      </rPr>
      <t xml:space="preserve"> d</t>
    </r>
    <r>
      <rPr>
        <b/>
        <vertAlign val="superscript"/>
        <sz val="14"/>
        <color theme="1"/>
        <rFont val="Arial"/>
        <family val="2"/>
      </rPr>
      <t>-1</t>
    </r>
  </si>
  <si>
    <t>DIC ALOHA stds (µmolC/L)</t>
  </si>
  <si>
    <r>
      <t xml:space="preserve">Total integrated  PP mg </t>
    </r>
    <r>
      <rPr>
        <b/>
        <vertAlign val="superscript"/>
        <sz val="14"/>
        <color theme="1"/>
        <rFont val="Arial"/>
        <family val="2"/>
      </rPr>
      <t>14</t>
    </r>
    <r>
      <rPr>
        <b/>
        <sz val="14"/>
        <color theme="1"/>
        <rFont val="Arial"/>
        <family val="2"/>
      </rPr>
      <t>C m</t>
    </r>
    <r>
      <rPr>
        <b/>
        <vertAlign val="superscript"/>
        <sz val="14"/>
        <color theme="1"/>
        <rFont val="Arial"/>
        <family val="2"/>
      </rPr>
      <t>-2</t>
    </r>
    <r>
      <rPr>
        <b/>
        <sz val="14"/>
        <color theme="1"/>
        <rFont val="Arial"/>
        <family val="2"/>
      </rPr>
      <t xml:space="preserve"> d</t>
    </r>
    <r>
      <rPr>
        <b/>
        <vertAlign val="superscript"/>
        <sz val="14"/>
        <color theme="1"/>
        <rFont val="Arial"/>
        <family val="2"/>
      </rPr>
      <t>-1</t>
    </r>
  </si>
  <si>
    <r>
      <t xml:space="preserve">integrated 0-45m  PP mg </t>
    </r>
    <r>
      <rPr>
        <b/>
        <vertAlign val="superscript"/>
        <sz val="14"/>
        <color theme="1"/>
        <rFont val="Arial"/>
        <family val="2"/>
      </rPr>
      <t>14</t>
    </r>
    <r>
      <rPr>
        <b/>
        <sz val="14"/>
        <color theme="1"/>
        <rFont val="Arial"/>
        <family val="2"/>
      </rPr>
      <t>C m</t>
    </r>
    <r>
      <rPr>
        <b/>
        <vertAlign val="superscript"/>
        <sz val="14"/>
        <color theme="1"/>
        <rFont val="Arial"/>
        <family val="2"/>
      </rPr>
      <t>-2</t>
    </r>
    <r>
      <rPr>
        <b/>
        <sz val="14"/>
        <color theme="1"/>
        <rFont val="Arial"/>
        <family val="2"/>
      </rPr>
      <t xml:space="preserve"> d</t>
    </r>
    <r>
      <rPr>
        <b/>
        <vertAlign val="superscript"/>
        <sz val="14"/>
        <color theme="1"/>
        <rFont val="Arial"/>
        <family val="2"/>
      </rPr>
      <t>-1</t>
    </r>
  </si>
  <si>
    <r>
      <t xml:space="preserve">Integrated 75-125m  PP mg </t>
    </r>
    <r>
      <rPr>
        <b/>
        <vertAlign val="superscript"/>
        <sz val="14"/>
        <color theme="1"/>
        <rFont val="Arial"/>
        <family val="2"/>
      </rPr>
      <t>14</t>
    </r>
    <r>
      <rPr>
        <b/>
        <sz val="14"/>
        <color theme="1"/>
        <rFont val="Arial"/>
        <family val="2"/>
      </rPr>
      <t>C m</t>
    </r>
    <r>
      <rPr>
        <b/>
        <vertAlign val="superscript"/>
        <sz val="14"/>
        <color theme="1"/>
        <rFont val="Arial"/>
        <family val="2"/>
      </rPr>
      <t>-2</t>
    </r>
    <r>
      <rPr>
        <b/>
        <sz val="14"/>
        <color theme="1"/>
        <rFont val="Arial"/>
        <family val="2"/>
      </rPr>
      <t xml:space="preserve"> d</t>
    </r>
    <r>
      <rPr>
        <b/>
        <vertAlign val="superscript"/>
        <sz val="14"/>
        <color theme="1"/>
        <rFont val="Arial"/>
        <family val="2"/>
      </rPr>
      <t>-1</t>
    </r>
  </si>
  <si>
    <t>Duhty Thuhty</t>
  </si>
  <si>
    <t>WDKY</t>
  </si>
  <si>
    <t>Aliens on Deck</t>
  </si>
  <si>
    <t>The Kraken</t>
  </si>
  <si>
    <t>Mostly Fearless</t>
  </si>
  <si>
    <t>Array 6</t>
  </si>
  <si>
    <t>Array 7 24hours</t>
  </si>
  <si>
    <r>
      <t>Photosynthesis (µmol C L</t>
    </r>
    <r>
      <rPr>
        <b/>
        <vertAlign val="superscript"/>
        <sz val="14"/>
        <color theme="1"/>
        <rFont val="Arial"/>
        <family val="2"/>
      </rPr>
      <t>-1</t>
    </r>
    <r>
      <rPr>
        <b/>
        <sz val="14"/>
        <color theme="1"/>
        <rFont val="Arial"/>
        <family val="2"/>
      </rPr>
      <t xml:space="preserve"> d</t>
    </r>
    <r>
      <rPr>
        <b/>
        <vertAlign val="superscript"/>
        <sz val="14"/>
        <color theme="1"/>
        <rFont val="Arial"/>
        <family val="2"/>
      </rPr>
      <t>-1</t>
    </r>
    <r>
      <rPr>
        <b/>
        <sz val="14"/>
        <color theme="1"/>
        <rFont val="Arial"/>
        <family val="2"/>
      </rPr>
      <t>)</t>
    </r>
  </si>
  <si>
    <r>
      <t>Photosynthesis (µmol C L</t>
    </r>
    <r>
      <rPr>
        <b/>
        <vertAlign val="superscript"/>
        <sz val="14"/>
        <color theme="1"/>
        <rFont val="Arial"/>
        <family val="2"/>
      </rPr>
      <t>-1</t>
    </r>
    <r>
      <rPr>
        <b/>
        <sz val="14"/>
        <color theme="1"/>
        <rFont val="Arial"/>
        <family val="2"/>
      </rPr>
      <t xml:space="preserve"> hr</t>
    </r>
    <r>
      <rPr>
        <b/>
        <vertAlign val="superscript"/>
        <sz val="14"/>
        <color theme="1"/>
        <rFont val="Arial"/>
        <family val="2"/>
      </rPr>
      <t>-1</t>
    </r>
    <r>
      <rPr>
        <b/>
        <sz val="14"/>
        <color theme="1"/>
        <rFont val="Arial"/>
        <family val="2"/>
      </rPr>
      <t>)</t>
    </r>
  </si>
  <si>
    <r>
      <t>SD (Av PHS d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)</t>
    </r>
  </si>
  <si>
    <r>
      <t>SD (Av PHS hr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)</t>
    </r>
  </si>
  <si>
    <r>
      <t>Avg Photosynthesis (µmolC L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·d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)</t>
    </r>
  </si>
  <si>
    <r>
      <t>Avg Photosynthesis (µmolC L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·hr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)</t>
    </r>
  </si>
  <si>
    <t>Colour Key</t>
  </si>
  <si>
    <t>SA samples</t>
  </si>
  <si>
    <t>PHS daily rate</t>
  </si>
  <si>
    <t>PHS hourly rate</t>
  </si>
  <si>
    <t>Integrated PHS mg C</t>
  </si>
  <si>
    <t>Integrated PHS mmol C</t>
  </si>
  <si>
    <t>Array 1</t>
  </si>
  <si>
    <t>Array 2</t>
  </si>
  <si>
    <t>Array 3</t>
  </si>
  <si>
    <t>Array 4</t>
  </si>
  <si>
    <t>Array 5</t>
  </si>
  <si>
    <t>Array 7</t>
  </si>
  <si>
    <t>24 HOURS!</t>
  </si>
  <si>
    <r>
      <t xml:space="preserve">Surface Integrated 0-45m  PP mmol </t>
    </r>
    <r>
      <rPr>
        <b/>
        <vertAlign val="superscript"/>
        <sz val="14"/>
        <color theme="1"/>
        <rFont val="Arial"/>
        <family val="2"/>
      </rPr>
      <t>14</t>
    </r>
    <r>
      <rPr>
        <b/>
        <sz val="14"/>
        <color theme="1"/>
        <rFont val="Arial"/>
        <family val="2"/>
      </rPr>
      <t>C m</t>
    </r>
    <r>
      <rPr>
        <b/>
        <vertAlign val="superscript"/>
        <sz val="14"/>
        <color theme="1"/>
        <rFont val="Arial"/>
        <family val="2"/>
      </rPr>
      <t>-2</t>
    </r>
    <r>
      <rPr>
        <b/>
        <sz val="14"/>
        <color theme="1"/>
        <rFont val="Arial"/>
        <family val="2"/>
      </rPr>
      <t xml:space="preserve"> d</t>
    </r>
    <r>
      <rPr>
        <b/>
        <vertAlign val="superscript"/>
        <sz val="14"/>
        <color theme="1"/>
        <rFont val="Arial"/>
        <family val="2"/>
      </rPr>
      <t>-1</t>
    </r>
  </si>
  <si>
    <t>Average 16hr Arrays</t>
  </si>
  <si>
    <t xml:space="preserve">Average 16hr </t>
  </si>
  <si>
    <t xml:space="preserve">calculate if certain size classes of organisms have a different respiration rate overnight than others. </t>
  </si>
  <si>
    <t>Average 16hr arrays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</si>
</sst>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</font>
    <font>
      <sz val="10"/>
      <name val="Verdana"/>
      <family val="2"/>
    </font>
    <font>
      <b/>
      <vertAlign val="superscript"/>
      <sz val="14"/>
      <color theme="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6" fillId="0" borderId="0"/>
    <xf numFmtId="0" fontId="8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1" applyFont="1"/>
    <xf numFmtId="0" fontId="5" fillId="0" borderId="0" xfId="2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0" fillId="2" borderId="3" xfId="0" quotePrefix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2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4" fillId="0" borderId="0" xfId="4" applyFont="1"/>
    <xf numFmtId="0" fontId="2" fillId="0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wrapText="1"/>
    </xf>
    <xf numFmtId="0" fontId="0" fillId="2" borderId="3" xfId="0" applyFill="1" applyBorder="1"/>
    <xf numFmtId="0" fontId="4" fillId="0" borderId="5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left" vertical="top"/>
    </xf>
    <xf numFmtId="164" fontId="0" fillId="0" borderId="3" xfId="0" applyNumberForma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Alignment="1">
      <alignment horizontal="left" vertical="top"/>
    </xf>
    <xf numFmtId="0" fontId="0" fillId="0" borderId="0" xfId="0" applyAlignment="1">
      <alignment horizontal="center" wrapText="1"/>
    </xf>
    <xf numFmtId="164" fontId="2" fillId="5" borderId="3" xfId="0" applyNumberFormat="1" applyFont="1" applyFill="1" applyBorder="1" applyAlignment="1">
      <alignment horizontal="center" wrapText="1"/>
    </xf>
    <xf numFmtId="164" fontId="0" fillId="5" borderId="3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10" fillId="5" borderId="8" xfId="3" applyFont="1" applyFill="1" applyBorder="1" applyAlignment="1">
      <alignment horizontal="center" vertical="center" wrapText="1"/>
    </xf>
    <xf numFmtId="0" fontId="10" fillId="5" borderId="9" xfId="3" applyFont="1" applyFill="1" applyBorder="1" applyAlignment="1">
      <alignment horizontal="center" vertical="center" wrapText="1"/>
    </xf>
    <xf numFmtId="0" fontId="10" fillId="5" borderId="10" xfId="3" applyFont="1" applyFill="1" applyBorder="1" applyAlignment="1">
      <alignment horizontal="center" vertical="center" wrapText="1"/>
    </xf>
    <xf numFmtId="0" fontId="0" fillId="2" borderId="3" xfId="0" quotePrefix="1" applyFont="1" applyFill="1" applyBorder="1" applyAlignment="1">
      <alignment horizontal="center"/>
    </xf>
    <xf numFmtId="0" fontId="5" fillId="5" borderId="19" xfId="3" applyFont="1" applyFill="1" applyBorder="1" applyAlignment="1">
      <alignment horizontal="center" vertical="center" wrapText="1"/>
    </xf>
    <xf numFmtId="0" fontId="5" fillId="5" borderId="18" xfId="3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165" fontId="0" fillId="6" borderId="3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0" fillId="7" borderId="3" xfId="0" applyFont="1" applyFill="1" applyBorder="1" applyAlignment="1">
      <alignment horizontal="center"/>
    </xf>
    <xf numFmtId="2" fontId="0" fillId="7" borderId="3" xfId="0" applyNumberFormat="1" applyFont="1" applyFill="1" applyBorder="1" applyAlignment="1">
      <alignment horizontal="center"/>
    </xf>
    <xf numFmtId="164" fontId="0" fillId="7" borderId="3" xfId="0" applyNumberFormat="1" applyFont="1" applyFill="1" applyBorder="1" applyAlignment="1">
      <alignment horizontal="center"/>
    </xf>
    <xf numFmtId="0" fontId="5" fillId="7" borderId="3" xfId="3" applyFont="1" applyFill="1" applyBorder="1" applyAlignment="1">
      <alignment horizontal="center" vertical="center" wrapText="1"/>
    </xf>
    <xf numFmtId="164" fontId="5" fillId="7" borderId="3" xfId="3" applyNumberFormat="1" applyFont="1" applyFill="1" applyBorder="1" applyAlignment="1">
      <alignment horizontal="center" vertical="center" wrapText="1"/>
    </xf>
    <xf numFmtId="165" fontId="0" fillId="7" borderId="3" xfId="0" applyNumberFormat="1" applyFont="1" applyFill="1" applyBorder="1" applyAlignment="1">
      <alignment horizontal="center"/>
    </xf>
    <xf numFmtId="0" fontId="10" fillId="5" borderId="18" xfId="3" applyFont="1" applyFill="1" applyBorder="1" applyAlignment="1">
      <alignment horizontal="center" vertical="center" wrapText="1"/>
    </xf>
    <xf numFmtId="0" fontId="10" fillId="5" borderId="20" xfId="3" applyFont="1" applyFill="1" applyBorder="1" applyAlignment="1">
      <alignment horizontal="center" vertical="center" wrapText="1"/>
    </xf>
    <xf numFmtId="165" fontId="5" fillId="7" borderId="3" xfId="3" applyNumberFormat="1" applyFont="1" applyFill="1" applyBorder="1" applyAlignment="1">
      <alignment horizontal="center" vertical="center" wrapText="1"/>
    </xf>
    <xf numFmtId="165" fontId="4" fillId="7" borderId="3" xfId="3" applyNumberFormat="1" applyFont="1" applyFill="1" applyBorder="1" applyAlignment="1">
      <alignment horizontal="center" vertical="center" wrapText="1"/>
    </xf>
    <xf numFmtId="165" fontId="0" fillId="7" borderId="3" xfId="0" applyNumberFormat="1" applyFill="1" applyBorder="1"/>
    <xf numFmtId="165" fontId="5" fillId="7" borderId="3" xfId="0" applyNumberFormat="1" applyFont="1" applyFill="1" applyBorder="1"/>
    <xf numFmtId="0" fontId="0" fillId="2" borderId="22" xfId="0" quotePrefix="1" applyFont="1" applyFill="1" applyBorder="1" applyAlignment="1">
      <alignment horizontal="center"/>
    </xf>
    <xf numFmtId="164" fontId="0" fillId="4" borderId="22" xfId="0" applyNumberFormat="1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2" borderId="0" xfId="0" quotePrefix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9" borderId="22" xfId="0" applyNumberFormat="1" applyFont="1" applyFill="1" applyBorder="1" applyAlignment="1">
      <alignment horizontal="center"/>
    </xf>
    <xf numFmtId="164" fontId="0" fillId="4" borderId="22" xfId="0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164" fontId="0" fillId="9" borderId="3" xfId="0" applyNumberForma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0" fillId="9" borderId="3" xfId="0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 vertical="center" wrapText="1"/>
    </xf>
    <xf numFmtId="164" fontId="5" fillId="4" borderId="18" xfId="3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/>
    </xf>
    <xf numFmtId="164" fontId="0" fillId="4" borderId="14" xfId="0" applyNumberFormat="1" applyFont="1" applyFill="1" applyBorder="1" applyAlignment="1">
      <alignment horizontal="center"/>
    </xf>
    <xf numFmtId="0" fontId="4" fillId="4" borderId="21" xfId="3" applyFont="1" applyFill="1" applyBorder="1" applyAlignment="1">
      <alignment horizontal="center" vertical="center" wrapText="1"/>
    </xf>
    <xf numFmtId="165" fontId="0" fillId="4" borderId="22" xfId="0" applyNumberFormat="1" applyFont="1" applyFill="1" applyBorder="1" applyAlignment="1">
      <alignment horizontal="center"/>
    </xf>
    <xf numFmtId="165" fontId="0" fillId="4" borderId="23" xfId="0" applyNumberFormat="1" applyFont="1" applyFill="1" applyBorder="1" applyAlignment="1">
      <alignment horizontal="center"/>
    </xf>
    <xf numFmtId="164" fontId="5" fillId="9" borderId="18" xfId="3" applyNumberFormat="1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/>
    </xf>
    <xf numFmtId="164" fontId="0" fillId="9" borderId="14" xfId="0" applyNumberFormat="1" applyFont="1" applyFill="1" applyBorder="1" applyAlignment="1">
      <alignment horizontal="center"/>
    </xf>
    <xf numFmtId="164" fontId="5" fillId="9" borderId="20" xfId="3" applyNumberFormat="1" applyFont="1" applyFill="1" applyBorder="1" applyAlignment="1">
      <alignment horizontal="center" vertical="center" wrapText="1"/>
    </xf>
    <xf numFmtId="165" fontId="0" fillId="9" borderId="12" xfId="0" applyNumberFormat="1" applyFont="1" applyFill="1" applyBorder="1" applyAlignment="1">
      <alignment horizontal="center"/>
    </xf>
    <xf numFmtId="165" fontId="0" fillId="9" borderId="15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wrapText="1"/>
    </xf>
    <xf numFmtId="0" fontId="0" fillId="7" borderId="4" xfId="0" applyFont="1" applyFill="1" applyBorder="1" applyAlignment="1">
      <alignment horizontal="center"/>
    </xf>
    <xf numFmtId="2" fontId="0" fillId="7" borderId="4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2" fillId="6" borderId="26" xfId="0" applyFont="1" applyFill="1" applyBorder="1" applyAlignment="1">
      <alignment horizontal="center" wrapText="1"/>
    </xf>
    <xf numFmtId="0" fontId="0" fillId="6" borderId="11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165" fontId="0" fillId="6" borderId="11" xfId="0" applyNumberFormat="1" applyFont="1" applyFill="1" applyBorder="1" applyAlignment="1">
      <alignment horizontal="center"/>
    </xf>
    <xf numFmtId="165" fontId="0" fillId="6" borderId="12" xfId="0" applyNumberFormat="1" applyFont="1" applyFill="1" applyBorder="1" applyAlignment="1">
      <alignment horizontal="center"/>
    </xf>
    <xf numFmtId="165" fontId="0" fillId="6" borderId="13" xfId="0" applyNumberFormat="1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164" fontId="0" fillId="9" borderId="12" xfId="0" applyNumberForma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4" fontId="0" fillId="9" borderId="14" xfId="0" applyNumberFormat="1" applyFill="1" applyBorder="1" applyAlignment="1">
      <alignment horizontal="center"/>
    </xf>
    <xf numFmtId="164" fontId="0" fillId="9" borderId="15" xfId="0" applyNumberFormat="1" applyFill="1" applyBorder="1" applyAlignment="1">
      <alignment horizontal="center"/>
    </xf>
    <xf numFmtId="164" fontId="0" fillId="9" borderId="17" xfId="0" applyNumberFormat="1" applyFill="1" applyBorder="1" applyAlignment="1">
      <alignment horizontal="center"/>
    </xf>
    <xf numFmtId="164" fontId="0" fillId="9" borderId="18" xfId="0" applyNumberForma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10" fillId="5" borderId="32" xfId="3" applyFont="1" applyFill="1" applyBorder="1" applyAlignment="1">
      <alignment horizontal="center" vertical="center" wrapText="1"/>
    </xf>
    <xf numFmtId="0" fontId="10" fillId="5" borderId="33" xfId="3" applyFont="1" applyFill="1" applyBorder="1" applyAlignment="1">
      <alignment horizontal="center" vertical="center" wrapText="1"/>
    </xf>
    <xf numFmtId="0" fontId="10" fillId="5" borderId="34" xfId="3" applyFont="1" applyFill="1" applyBorder="1" applyAlignment="1">
      <alignment horizontal="center" vertical="center" wrapText="1"/>
    </xf>
    <xf numFmtId="0" fontId="5" fillId="5" borderId="8" xfId="3" applyFont="1" applyFill="1" applyBorder="1" applyAlignment="1">
      <alignment horizontal="center" vertical="center" wrapText="1"/>
    </xf>
    <xf numFmtId="0" fontId="5" fillId="5" borderId="9" xfId="3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/>
    <xf numFmtId="0" fontId="5" fillId="0" borderId="0" xfId="3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wrapText="1"/>
    </xf>
    <xf numFmtId="165" fontId="0" fillId="0" borderId="0" xfId="0" applyNumberFormat="1" applyFill="1"/>
    <xf numFmtId="165" fontId="0" fillId="0" borderId="0" xfId="0" applyNumberFormat="1" applyFill="1" applyAlignment="1">
      <alignment wrapText="1"/>
    </xf>
    <xf numFmtId="164" fontId="4" fillId="7" borderId="3" xfId="3" applyNumberFormat="1" applyFont="1" applyFill="1" applyBorder="1" applyAlignment="1">
      <alignment horizontal="center" vertical="center" wrapText="1"/>
    </xf>
    <xf numFmtId="164" fontId="0" fillId="7" borderId="3" xfId="0" applyNumberFormat="1" applyFill="1" applyBorder="1"/>
    <xf numFmtId="164" fontId="5" fillId="7" borderId="3" xfId="0" applyNumberFormat="1" applyFont="1" applyFill="1" applyBorder="1"/>
    <xf numFmtId="0" fontId="0" fillId="0" borderId="21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0" xfId="0" applyFont="1"/>
  </cellXfs>
  <cellStyles count="5">
    <cellStyle name="Normal" xfId="0" builtinId="0"/>
    <cellStyle name="Normal 2" xfId="2"/>
    <cellStyle name="Normal 3" xfId="1"/>
    <cellStyle name="Normal 3 2" xfId="4"/>
    <cellStyle name="Normal 4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Station 2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GFF</c:v>
          </c:tx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'12 June Duhty Thuhty'!$R$10:$R$15</c:f>
              <c:numCache>
                <c:formatCode>0.0000</c:formatCode>
                <c:ptCount val="6"/>
                <c:pt idx="0">
                  <c:v>0.46670649127081409</c:v>
                </c:pt>
                <c:pt idx="1">
                  <c:v>0.53168918872745452</c:v>
                </c:pt>
                <c:pt idx="2">
                  <c:v>0.56996170377106858</c:v>
                </c:pt>
                <c:pt idx="3">
                  <c:v>0.36595533848406187</c:v>
                </c:pt>
                <c:pt idx="4">
                  <c:v>0.27686111223906229</c:v>
                </c:pt>
                <c:pt idx="5">
                  <c:v>0.15938864470149736</c:v>
                </c:pt>
              </c:numCache>
            </c:numRef>
          </c:xVal>
          <c:yVal>
            <c:numRef>
              <c:f>'12 June Duhty Thuhty'!$Q$10:$Q$15</c:f>
              <c:numCache>
                <c:formatCode>General</c:formatCode>
                <c:ptCount val="6"/>
                <c:pt idx="0">
                  <c:v>5</c:v>
                </c:pt>
                <c:pt idx="1">
                  <c:v>25</c:v>
                </c:pt>
                <c:pt idx="2">
                  <c:v>45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</c:numCache>
            </c:numRef>
          </c:yVal>
          <c:smooth val="0"/>
        </c:ser>
        <c:ser>
          <c:idx val="1"/>
          <c:order val="1"/>
          <c:tx>
            <c:v>10µM</c:v>
          </c:tx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'12 June Duhty Thuhty'!$R$18:$R$23</c:f>
              <c:numCache>
                <c:formatCode>0.0000</c:formatCode>
                <c:ptCount val="6"/>
                <c:pt idx="0">
                  <c:v>3.0493868165070281E-2</c:v>
                </c:pt>
                <c:pt idx="1">
                  <c:v>4.0419849967420991E-2</c:v>
                </c:pt>
                <c:pt idx="2">
                  <c:v>3.66738732440176E-2</c:v>
                </c:pt>
                <c:pt idx="3">
                  <c:v>1.5583566172976798E-2</c:v>
                </c:pt>
                <c:pt idx="4">
                  <c:v>7.6400071355360146E-3</c:v>
                </c:pt>
                <c:pt idx="5">
                  <c:v>4.043384514192493E-3</c:v>
                </c:pt>
              </c:numCache>
            </c:numRef>
          </c:xVal>
          <c:yVal>
            <c:numRef>
              <c:f>'12 June Duhty Thuhty'!$Q$18:$Q$23</c:f>
              <c:numCache>
                <c:formatCode>General</c:formatCode>
                <c:ptCount val="6"/>
                <c:pt idx="0">
                  <c:v>5</c:v>
                </c:pt>
                <c:pt idx="1">
                  <c:v>25</c:v>
                </c:pt>
                <c:pt idx="2">
                  <c:v>45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</c:numCache>
            </c:numRef>
          </c:yVal>
          <c:smooth val="0"/>
        </c:ser>
        <c:ser>
          <c:idx val="2"/>
          <c:order val="2"/>
          <c:tx>
            <c:v>2µm</c:v>
          </c:tx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/>
              </a:gradFill>
              <a:ln>
                <a:solidFill>
                  <a:srgbClr val="90713A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'12 June Duhty Thuhty'!$R$26:$R$31</c:f>
              <c:numCache>
                <c:formatCode>0.0000</c:formatCode>
                <c:ptCount val="6"/>
                <c:pt idx="0">
                  <c:v>4.9334596440607004E-2</c:v>
                </c:pt>
                <c:pt idx="1">
                  <c:v>4.1386368213141483E-2</c:v>
                </c:pt>
                <c:pt idx="2">
                  <c:v>5.1047887458867625E-2</c:v>
                </c:pt>
                <c:pt idx="3">
                  <c:v>3.5241235337187725E-2</c:v>
                </c:pt>
                <c:pt idx="4">
                  <c:v>1.5411327948659237E-2</c:v>
                </c:pt>
                <c:pt idx="5">
                  <c:v>7.3998946146847508E-3</c:v>
                </c:pt>
              </c:numCache>
            </c:numRef>
          </c:xVal>
          <c:yVal>
            <c:numRef>
              <c:f>'12 June Duhty Thuhty'!$Q$26:$Q$31</c:f>
              <c:numCache>
                <c:formatCode>General</c:formatCode>
                <c:ptCount val="6"/>
                <c:pt idx="0">
                  <c:v>5</c:v>
                </c:pt>
                <c:pt idx="1">
                  <c:v>25</c:v>
                </c:pt>
                <c:pt idx="2">
                  <c:v>45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</c:numCache>
            </c:numRef>
          </c:yVal>
          <c:smooth val="0"/>
        </c:ser>
        <c:ser>
          <c:idx val="3"/>
          <c:order val="3"/>
          <c:tx>
            <c:v>0.2µm</c:v>
          </c:tx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'12 June Duhty Thuhty'!$R$34:$R$39</c:f>
              <c:numCache>
                <c:formatCode>0.0000</c:formatCode>
                <c:ptCount val="6"/>
                <c:pt idx="0">
                  <c:v>0.16933034861643448</c:v>
                </c:pt>
                <c:pt idx="1">
                  <c:v>0.20130981899054726</c:v>
                </c:pt>
                <c:pt idx="2">
                  <c:v>0.26392559200209637</c:v>
                </c:pt>
                <c:pt idx="3">
                  <c:v>0.20537777963577272</c:v>
                </c:pt>
                <c:pt idx="4">
                  <c:v>7.3655389226903539E-2</c:v>
                </c:pt>
                <c:pt idx="5">
                  <c:v>0.11447736733556908</c:v>
                </c:pt>
              </c:numCache>
            </c:numRef>
          </c:xVal>
          <c:yVal>
            <c:numRef>
              <c:f>'12 June Duhty Thuhty'!$Q$34:$Q$39</c:f>
              <c:numCache>
                <c:formatCode>General</c:formatCode>
                <c:ptCount val="6"/>
                <c:pt idx="0">
                  <c:v>5</c:v>
                </c:pt>
                <c:pt idx="1">
                  <c:v>25</c:v>
                </c:pt>
                <c:pt idx="2">
                  <c:v>45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96672"/>
        <c:axId val="68283776"/>
      </c:scatterChart>
      <c:valAx>
        <c:axId val="4559667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Photosynthesis </a:t>
                </a:r>
                <a:r>
                  <a:rPr lang="en-US" baseline="0"/>
                  <a:t>(µmol C L-1 d-1)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83776"/>
        <c:crosses val="autoZero"/>
        <c:crossBetween val="midCat"/>
      </c:valAx>
      <c:valAx>
        <c:axId val="6828377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559667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723404255319154"/>
          <c:y val="0.76230963025721421"/>
          <c:w val="0.1276595744680851"/>
          <c:h val="0.17996619333466526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41</xdr:row>
      <xdr:rowOff>95250</xdr:rowOff>
    </xdr:from>
    <xdr:to>
      <xdr:col>22</xdr:col>
      <xdr:colOff>1511300</xdr:colOff>
      <xdr:row>66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14C_results" connectionId="3" autoFormatId="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14C_results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4C_results" connectionId="5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4C_results_1" connectionId="4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14C_results" connectionId="6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14C_results" connectionId="1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14C_results" connectionId="10" autoFormatId="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14C_results" connectionId="7" autoFormatId="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14C_results" connectionId="8" autoFormatId="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14C_results" connectionId="9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14"/>
  <sheetViews>
    <sheetView topLeftCell="P1" zoomScale="60" zoomScaleNormal="60" workbookViewId="0">
      <pane ySplit="8" topLeftCell="A9" activePane="bottomLeft" state="frozen"/>
      <selection pane="bottomLeft" activeCell="AA25" sqref="AA25"/>
    </sheetView>
  </sheetViews>
  <sheetFormatPr defaultColWidth="10.6328125" defaultRowHeight="18" x14ac:dyDescent="0.25"/>
  <cols>
    <col min="1" max="1" width="20.54296875" style="2" customWidth="1"/>
    <col min="2" max="2" width="12" style="2" bestFit="1" customWidth="1"/>
    <col min="3" max="4" width="14.453125" style="2" customWidth="1"/>
    <col min="5" max="5" width="10.6328125" style="2"/>
    <col min="6" max="6" width="11" style="54" bestFit="1" customWidth="1"/>
    <col min="7" max="7" width="9" style="54" bestFit="1" customWidth="1"/>
    <col min="8" max="8" width="23.08984375" style="2" bestFit="1" customWidth="1"/>
    <col min="9" max="9" width="18" style="54" bestFit="1" customWidth="1"/>
    <col min="10" max="10" width="17.6328125" style="54" bestFit="1" customWidth="1"/>
    <col min="11" max="11" width="9.26953125" style="54" bestFit="1" customWidth="1"/>
    <col min="12" max="12" width="10.6328125" style="54"/>
    <col min="13" max="13" width="27.1796875" style="54" bestFit="1" customWidth="1"/>
    <col min="14" max="14" width="28" style="54" bestFit="1" customWidth="1"/>
    <col min="15" max="15" width="10.6328125" style="55"/>
    <col min="16" max="17" width="10.6328125" style="54"/>
    <col min="18" max="18" width="15.08984375" style="54" bestFit="1" customWidth="1"/>
    <col min="19" max="19" width="15.08984375" style="54" customWidth="1"/>
    <col min="20" max="20" width="14.1796875" style="54" bestFit="1" customWidth="1"/>
    <col min="21" max="21" width="14.81640625" style="54" bestFit="1" customWidth="1"/>
    <col min="22" max="22" width="20.36328125" style="54" customWidth="1"/>
    <col min="23" max="25" width="17.81640625" style="54" customWidth="1"/>
    <col min="26" max="26" width="21.453125" style="54" customWidth="1"/>
    <col min="27" max="16384" width="10.6328125" style="54"/>
  </cols>
  <sheetData>
    <row r="1" spans="1:28" ht="18.75" thickBot="1" x14ac:dyDescent="0.3">
      <c r="A1" s="2" t="s">
        <v>47</v>
      </c>
      <c r="B1" s="19">
        <v>1.06</v>
      </c>
    </row>
    <row r="2" spans="1:28" x14ac:dyDescent="0.25">
      <c r="A2" s="3" t="s">
        <v>0</v>
      </c>
      <c r="C2" s="3"/>
      <c r="D2" s="3"/>
      <c r="H2" s="2" t="s">
        <v>108</v>
      </c>
      <c r="I2" s="121" t="s">
        <v>109</v>
      </c>
    </row>
    <row r="3" spans="1:28" x14ac:dyDescent="0.25">
      <c r="A3" s="3" t="s">
        <v>1</v>
      </c>
      <c r="C3" s="3"/>
      <c r="D3" s="3"/>
      <c r="I3" s="122" t="s">
        <v>110</v>
      </c>
    </row>
    <row r="4" spans="1:28" x14ac:dyDescent="0.25">
      <c r="A4" s="3" t="s">
        <v>2</v>
      </c>
      <c r="C4" s="4">
        <f>2.22*10^12</f>
        <v>2220000000000</v>
      </c>
      <c r="D4" s="4"/>
      <c r="E4" s="54"/>
      <c r="F4" s="2"/>
      <c r="H4" s="54"/>
      <c r="I4" s="123" t="s">
        <v>111</v>
      </c>
    </row>
    <row r="5" spans="1:28" x14ac:dyDescent="0.25">
      <c r="A5" s="3" t="s">
        <v>4</v>
      </c>
      <c r="C5" s="3"/>
      <c r="D5" s="3"/>
      <c r="E5" s="54"/>
      <c r="F5" s="2"/>
      <c r="G5" s="4"/>
      <c r="H5" s="54"/>
      <c r="I5" s="124" t="s">
        <v>113</v>
      </c>
    </row>
    <row r="6" spans="1:28" ht="18.75" thickBot="1" x14ac:dyDescent="0.3">
      <c r="E6" s="54"/>
      <c r="F6" s="2"/>
      <c r="G6" s="4"/>
      <c r="H6" s="54"/>
      <c r="I6" s="125" t="s">
        <v>112</v>
      </c>
    </row>
    <row r="7" spans="1:28" ht="18.75" thickBot="1" x14ac:dyDescent="0.3"/>
    <row r="8" spans="1:28" s="16" customFormat="1" ht="78.75" thickBot="1" x14ac:dyDescent="0.3">
      <c r="A8" s="17" t="s">
        <v>43</v>
      </c>
      <c r="B8" s="18" t="s">
        <v>6</v>
      </c>
      <c r="C8" s="18" t="s">
        <v>34</v>
      </c>
      <c r="D8" s="18" t="s">
        <v>46</v>
      </c>
      <c r="E8" s="18" t="s">
        <v>7</v>
      </c>
      <c r="F8" s="18" t="s">
        <v>5</v>
      </c>
      <c r="G8" s="18" t="s">
        <v>3</v>
      </c>
      <c r="H8" s="18" t="s">
        <v>91</v>
      </c>
      <c r="I8" s="18" t="s">
        <v>42</v>
      </c>
      <c r="J8" s="18" t="s">
        <v>41</v>
      </c>
      <c r="K8" s="18" t="s">
        <v>8</v>
      </c>
      <c r="L8" s="18" t="s">
        <v>9</v>
      </c>
      <c r="M8" s="18" t="s">
        <v>102</v>
      </c>
      <c r="N8" s="18" t="s">
        <v>103</v>
      </c>
      <c r="P8" s="56" t="s">
        <v>35</v>
      </c>
      <c r="Q8" s="57" t="s">
        <v>7</v>
      </c>
      <c r="R8" s="57" t="s">
        <v>106</v>
      </c>
      <c r="S8" s="57" t="s">
        <v>107</v>
      </c>
      <c r="T8" s="58" t="s">
        <v>104</v>
      </c>
      <c r="U8" s="58" t="s">
        <v>105</v>
      </c>
      <c r="V8" s="112" t="s">
        <v>80</v>
      </c>
      <c r="W8" s="71" t="s">
        <v>88</v>
      </c>
      <c r="X8" s="71" t="s">
        <v>89</v>
      </c>
      <c r="Y8" s="113" t="s">
        <v>90</v>
      </c>
      <c r="Z8" s="109" t="s">
        <v>92</v>
      </c>
      <c r="AA8" s="72" t="s">
        <v>93</v>
      </c>
      <c r="AB8" s="72" t="s">
        <v>94</v>
      </c>
    </row>
    <row r="9" spans="1:28" s="15" customFormat="1" x14ac:dyDescent="0.25">
      <c r="A9" s="7">
        <v>1</v>
      </c>
      <c r="B9" s="7" t="s">
        <v>11</v>
      </c>
      <c r="C9" s="7">
        <v>2</v>
      </c>
      <c r="D9" s="7">
        <v>1</v>
      </c>
      <c r="E9" s="7">
        <v>5</v>
      </c>
      <c r="F9" s="34" t="s">
        <v>10</v>
      </c>
      <c r="G9" s="34">
        <v>52287</v>
      </c>
      <c r="H9" s="7">
        <v>2004</v>
      </c>
      <c r="I9" s="34">
        <v>2.5000000000000001E-4</v>
      </c>
      <c r="J9" s="34">
        <f t="shared" ref="J9:J26" si="0">G9/I9</f>
        <v>209148000</v>
      </c>
      <c r="K9" s="34">
        <v>16</v>
      </c>
      <c r="L9" s="34">
        <v>1</v>
      </c>
      <c r="M9" s="85" t="s">
        <v>12</v>
      </c>
      <c r="N9" s="59"/>
      <c r="P9" s="60" t="s">
        <v>30</v>
      </c>
      <c r="Q9" s="61">
        <v>0</v>
      </c>
      <c r="R9" s="97">
        <f>R10</f>
        <v>0.46670649127081409</v>
      </c>
      <c r="S9" s="103">
        <f>S10</f>
        <v>2.9169155704425881E-2</v>
      </c>
      <c r="T9" s="100"/>
      <c r="U9" s="106"/>
      <c r="V9" s="114"/>
      <c r="W9" s="69"/>
      <c r="X9" s="69"/>
      <c r="Y9" s="115"/>
      <c r="Z9" s="110"/>
      <c r="AA9" s="73"/>
      <c r="AB9" s="73"/>
    </row>
    <row r="10" spans="1:28" s="15" customFormat="1" x14ac:dyDescent="0.25">
      <c r="A10" s="7">
        <v>2</v>
      </c>
      <c r="B10" s="7" t="s">
        <v>13</v>
      </c>
      <c r="C10" s="7">
        <v>2</v>
      </c>
      <c r="D10" s="7">
        <v>1</v>
      </c>
      <c r="E10" s="7">
        <v>5</v>
      </c>
      <c r="F10" s="34" t="s">
        <v>10</v>
      </c>
      <c r="G10" s="34">
        <v>53232</v>
      </c>
      <c r="H10" s="7">
        <v>2004</v>
      </c>
      <c r="I10" s="34">
        <v>2.5000000000000001E-4</v>
      </c>
      <c r="J10" s="34">
        <f t="shared" si="0"/>
        <v>212928000</v>
      </c>
      <c r="K10" s="34">
        <v>16</v>
      </c>
      <c r="L10" s="34">
        <v>1</v>
      </c>
      <c r="M10" s="85" t="s">
        <v>12</v>
      </c>
      <c r="N10" s="59"/>
      <c r="P10" s="62" t="s">
        <v>30</v>
      </c>
      <c r="Q10" s="63">
        <v>5</v>
      </c>
      <c r="R10" s="65">
        <f>AVERAGE(M30:M32)</f>
        <v>0.46670649127081409</v>
      </c>
      <c r="S10" s="95">
        <f>AVERAGE(N30:N32)</f>
        <v>2.9169155704425881E-2</v>
      </c>
      <c r="T10" s="101">
        <f>STDEV(M30:M32)</f>
        <v>3.658741183794198E-2</v>
      </c>
      <c r="U10" s="107">
        <f>STDEV(N30:N32)</f>
        <v>2.2867132398713737E-3</v>
      </c>
      <c r="V10" s="116">
        <f t="shared" ref="V10:V15" si="1">(Q10-Q9)*((R10+R9)/2)</f>
        <v>2.3335324563540705</v>
      </c>
      <c r="W10" s="70">
        <f>SUM(V10:V15)</f>
        <v>50.86108141094499</v>
      </c>
      <c r="X10" s="70">
        <f>SUM(V10:V12)</f>
        <v>23.333998181321988</v>
      </c>
      <c r="Y10" s="117">
        <f>SUM(V13:V15)</f>
        <v>27.527083229623003</v>
      </c>
      <c r="Z10" s="111">
        <f>W10*12.011</f>
        <v>610.89244882686023</v>
      </c>
      <c r="AA10" s="74">
        <f t="shared" ref="AA10:AB10" si="2">X10*12.011</f>
        <v>280.26465215585836</v>
      </c>
      <c r="AB10" s="74">
        <f t="shared" si="2"/>
        <v>330.62779667100187</v>
      </c>
    </row>
    <row r="11" spans="1:28" s="15" customFormat="1" x14ac:dyDescent="0.25">
      <c r="A11" s="7">
        <v>3</v>
      </c>
      <c r="B11" s="7" t="s">
        <v>14</v>
      </c>
      <c r="C11" s="7">
        <v>2</v>
      </c>
      <c r="D11" s="7">
        <v>1</v>
      </c>
      <c r="E11" s="7">
        <v>5</v>
      </c>
      <c r="F11" s="34" t="s">
        <v>10</v>
      </c>
      <c r="G11" s="34">
        <v>53503</v>
      </c>
      <c r="H11" s="7">
        <v>2004</v>
      </c>
      <c r="I11" s="34">
        <v>2.5000000000000001E-4</v>
      </c>
      <c r="J11" s="34">
        <f t="shared" si="0"/>
        <v>214012000</v>
      </c>
      <c r="K11" s="34">
        <v>16</v>
      </c>
      <c r="L11" s="34">
        <v>1</v>
      </c>
      <c r="M11" s="85" t="s">
        <v>12</v>
      </c>
      <c r="N11" s="59"/>
      <c r="P11" s="62" t="s">
        <v>30</v>
      </c>
      <c r="Q11" s="63">
        <v>25</v>
      </c>
      <c r="R11" s="65">
        <f>AVERAGE(M33:M35)</f>
        <v>0.53168918872745452</v>
      </c>
      <c r="S11" s="95">
        <f>AVERAGE(N33:N35)</f>
        <v>3.3230574295465908E-2</v>
      </c>
      <c r="T11" s="101">
        <f>STDEV(M33:M35)</f>
        <v>5.385032949884859E-2</v>
      </c>
      <c r="U11" s="107">
        <f>STDEV(N33:N35)</f>
        <v>3.3656455936780369E-3</v>
      </c>
      <c r="V11" s="116">
        <f t="shared" si="1"/>
        <v>9.9839567999826855</v>
      </c>
      <c r="W11" s="70"/>
      <c r="X11" s="69"/>
      <c r="Y11" s="115"/>
      <c r="Z11" s="110"/>
      <c r="AA11" s="73"/>
      <c r="AB11" s="73"/>
    </row>
    <row r="12" spans="1:28" s="15" customFormat="1" x14ac:dyDescent="0.25">
      <c r="A12" s="7">
        <v>4</v>
      </c>
      <c r="B12" s="7" t="s">
        <v>15</v>
      </c>
      <c r="C12" s="7">
        <v>2</v>
      </c>
      <c r="D12" s="7">
        <v>1</v>
      </c>
      <c r="E12" s="7">
        <v>25</v>
      </c>
      <c r="F12" s="34" t="s">
        <v>10</v>
      </c>
      <c r="G12" s="34">
        <v>52484</v>
      </c>
      <c r="H12" s="7">
        <v>2005</v>
      </c>
      <c r="I12" s="34">
        <v>2.5000000000000001E-4</v>
      </c>
      <c r="J12" s="34">
        <f t="shared" si="0"/>
        <v>209936000</v>
      </c>
      <c r="K12" s="34">
        <v>16</v>
      </c>
      <c r="L12" s="34">
        <v>1</v>
      </c>
      <c r="M12" s="85" t="s">
        <v>12</v>
      </c>
      <c r="N12" s="59"/>
      <c r="P12" s="62" t="s">
        <v>30</v>
      </c>
      <c r="Q12" s="63">
        <v>45</v>
      </c>
      <c r="R12" s="65">
        <f>AVERAGE(M36:M38)</f>
        <v>0.56996170377106858</v>
      </c>
      <c r="S12" s="95">
        <f>AVERAGE(N36:N38)</f>
        <v>3.5622606485691787E-2</v>
      </c>
      <c r="T12" s="101">
        <f>STDEV(M36:M38)</f>
        <v>2.9303547213243183E-2</v>
      </c>
      <c r="U12" s="107">
        <f>STDEV(N36:N38)</f>
        <v>1.8314717008276989E-3</v>
      </c>
      <c r="V12" s="116">
        <f t="shared" si="1"/>
        <v>11.016508924985231</v>
      </c>
      <c r="W12" s="70"/>
      <c r="X12" s="69"/>
      <c r="Y12" s="115"/>
      <c r="Z12" s="110"/>
      <c r="AA12" s="73"/>
      <c r="AB12" s="73"/>
    </row>
    <row r="13" spans="1:28" s="15" customFormat="1" x14ac:dyDescent="0.25">
      <c r="A13" s="7">
        <v>5</v>
      </c>
      <c r="B13" s="7" t="s">
        <v>16</v>
      </c>
      <c r="C13" s="7">
        <v>2</v>
      </c>
      <c r="D13" s="7">
        <v>1</v>
      </c>
      <c r="E13" s="7">
        <v>25</v>
      </c>
      <c r="F13" s="34" t="s">
        <v>10</v>
      </c>
      <c r="G13" s="34">
        <v>51175</v>
      </c>
      <c r="H13" s="7">
        <v>2005</v>
      </c>
      <c r="I13" s="34">
        <v>2.5000000000000001E-4</v>
      </c>
      <c r="J13" s="34">
        <f t="shared" si="0"/>
        <v>204700000</v>
      </c>
      <c r="K13" s="34">
        <v>16</v>
      </c>
      <c r="L13" s="34">
        <v>1</v>
      </c>
      <c r="M13" s="85" t="s">
        <v>12</v>
      </c>
      <c r="N13" s="59"/>
      <c r="P13" s="62" t="s">
        <v>30</v>
      </c>
      <c r="Q13" s="63">
        <v>75</v>
      </c>
      <c r="R13" s="65">
        <f>AVERAGE(M39:M41)</f>
        <v>0.36595533848406187</v>
      </c>
      <c r="S13" s="95">
        <f>AVERAGE(N39:N41)</f>
        <v>2.2872208655253867E-2</v>
      </c>
      <c r="T13" s="101">
        <f>STDEV(M39:M41)</f>
        <v>2.4903348137020786E-2</v>
      </c>
      <c r="U13" s="107">
        <f>STDEV(N39:N41)</f>
        <v>1.5564592585637991E-3</v>
      </c>
      <c r="V13" s="116">
        <f t="shared" si="1"/>
        <v>14.038755633826955</v>
      </c>
      <c r="W13" s="70"/>
      <c r="X13" s="69"/>
      <c r="Y13" s="115"/>
      <c r="Z13" s="110"/>
      <c r="AA13" s="73"/>
      <c r="AB13" s="73"/>
    </row>
    <row r="14" spans="1:28" s="15" customFormat="1" x14ac:dyDescent="0.25">
      <c r="A14" s="7">
        <v>6</v>
      </c>
      <c r="B14" s="7" t="s">
        <v>17</v>
      </c>
      <c r="C14" s="7">
        <v>2</v>
      </c>
      <c r="D14" s="7">
        <v>1</v>
      </c>
      <c r="E14" s="7">
        <v>25</v>
      </c>
      <c r="F14" s="34" t="s">
        <v>10</v>
      </c>
      <c r="G14" s="34">
        <v>55133</v>
      </c>
      <c r="H14" s="7">
        <v>2005</v>
      </c>
      <c r="I14" s="34">
        <v>2.5000000000000001E-4</v>
      </c>
      <c r="J14" s="34">
        <f t="shared" si="0"/>
        <v>220532000</v>
      </c>
      <c r="K14" s="34">
        <v>16</v>
      </c>
      <c r="L14" s="34">
        <v>1</v>
      </c>
      <c r="M14" s="85" t="s">
        <v>12</v>
      </c>
      <c r="N14" s="59"/>
      <c r="P14" s="62" t="s">
        <v>30</v>
      </c>
      <c r="Q14" s="63">
        <v>100</v>
      </c>
      <c r="R14" s="65">
        <f>AVERAGE(M42:M44)</f>
        <v>0.27686111223906229</v>
      </c>
      <c r="S14" s="95">
        <f>AVERAGE(N42:N44)</f>
        <v>1.7303819514941393E-2</v>
      </c>
      <c r="T14" s="101">
        <f>STDEV(M42:M44)</f>
        <v>4.8363007667549668E-3</v>
      </c>
      <c r="U14" s="107">
        <f>STDEV(N42:N44)</f>
        <v>3.0226879792218542E-4</v>
      </c>
      <c r="V14" s="116">
        <f t="shared" si="1"/>
        <v>8.0352056340390519</v>
      </c>
      <c r="W14" s="70"/>
      <c r="X14" s="69"/>
      <c r="Y14" s="115"/>
      <c r="Z14" s="110"/>
      <c r="AA14" s="73"/>
      <c r="AB14" s="73"/>
    </row>
    <row r="15" spans="1:28" s="15" customFormat="1" x14ac:dyDescent="0.25">
      <c r="A15" s="7">
        <v>7</v>
      </c>
      <c r="B15" s="7" t="s">
        <v>18</v>
      </c>
      <c r="C15" s="7">
        <v>2</v>
      </c>
      <c r="D15" s="7">
        <v>1</v>
      </c>
      <c r="E15" s="7">
        <v>45</v>
      </c>
      <c r="F15" s="34" t="s">
        <v>10</v>
      </c>
      <c r="G15" s="34">
        <v>56944</v>
      </c>
      <c r="H15" s="7">
        <v>2001</v>
      </c>
      <c r="I15" s="34">
        <v>2.5000000000000001E-4</v>
      </c>
      <c r="J15" s="34">
        <f t="shared" si="0"/>
        <v>227776000</v>
      </c>
      <c r="K15" s="34">
        <v>16</v>
      </c>
      <c r="L15" s="34">
        <v>1</v>
      </c>
      <c r="M15" s="85" t="s">
        <v>12</v>
      </c>
      <c r="N15" s="59"/>
      <c r="P15" s="62" t="s">
        <v>30</v>
      </c>
      <c r="Q15" s="63">
        <v>125</v>
      </c>
      <c r="R15" s="65">
        <f>AVERAGE(M45:M47)</f>
        <v>0.15938864470149736</v>
      </c>
      <c r="S15" s="95">
        <f>AVERAGE(N45:N47)</f>
        <v>9.9617902938435848E-3</v>
      </c>
      <c r="T15" s="101">
        <f>STDEV(M45:M47)</f>
        <v>8.6549105592008194E-3</v>
      </c>
      <c r="U15" s="107">
        <f>STDEV(N45:N47)</f>
        <v>5.4093190995005121E-4</v>
      </c>
      <c r="V15" s="116">
        <f t="shared" si="1"/>
        <v>5.4531219617569961</v>
      </c>
      <c r="W15" s="70"/>
      <c r="X15" s="69"/>
      <c r="Y15" s="115"/>
      <c r="Z15" s="110"/>
      <c r="AA15" s="73"/>
      <c r="AB15" s="73"/>
    </row>
    <row r="16" spans="1:28" s="15" customFormat="1" x14ac:dyDescent="0.25">
      <c r="A16" s="7">
        <v>8</v>
      </c>
      <c r="B16" s="7" t="s">
        <v>19</v>
      </c>
      <c r="C16" s="7">
        <v>2</v>
      </c>
      <c r="D16" s="7">
        <v>1</v>
      </c>
      <c r="E16" s="7">
        <v>45</v>
      </c>
      <c r="F16" s="34" t="s">
        <v>10</v>
      </c>
      <c r="G16" s="34">
        <v>52912</v>
      </c>
      <c r="H16" s="7">
        <v>2001</v>
      </c>
      <c r="I16" s="34">
        <v>2.5000000000000001E-4</v>
      </c>
      <c r="J16" s="34">
        <f t="shared" si="0"/>
        <v>211648000</v>
      </c>
      <c r="K16" s="34">
        <v>16</v>
      </c>
      <c r="L16" s="34">
        <v>1</v>
      </c>
      <c r="M16" s="85" t="s">
        <v>12</v>
      </c>
      <c r="N16" s="59"/>
      <c r="P16" s="62"/>
      <c r="Q16" s="63"/>
      <c r="R16" s="98"/>
      <c r="S16" s="104"/>
      <c r="T16" s="101"/>
      <c r="U16" s="107"/>
      <c r="V16" s="116"/>
      <c r="W16" s="69"/>
      <c r="X16" s="69"/>
      <c r="Y16" s="115"/>
      <c r="Z16" s="110"/>
      <c r="AA16" s="73"/>
      <c r="AB16" s="73"/>
    </row>
    <row r="17" spans="1:28" s="15" customFormat="1" x14ac:dyDescent="0.25">
      <c r="A17" s="7">
        <v>9</v>
      </c>
      <c r="B17" s="7" t="s">
        <v>20</v>
      </c>
      <c r="C17" s="7">
        <v>2</v>
      </c>
      <c r="D17" s="7">
        <v>1</v>
      </c>
      <c r="E17" s="7">
        <v>45</v>
      </c>
      <c r="F17" s="34" t="s">
        <v>10</v>
      </c>
      <c r="G17" s="34">
        <v>53113</v>
      </c>
      <c r="H17" s="7">
        <v>2001</v>
      </c>
      <c r="I17" s="34">
        <v>2.5000000000000001E-4</v>
      </c>
      <c r="J17" s="34">
        <f t="shared" si="0"/>
        <v>212452000</v>
      </c>
      <c r="K17" s="34">
        <v>16</v>
      </c>
      <c r="L17" s="34">
        <v>1</v>
      </c>
      <c r="M17" s="85" t="s">
        <v>12</v>
      </c>
      <c r="N17" s="59"/>
      <c r="P17" s="62" t="s">
        <v>38</v>
      </c>
      <c r="Q17" s="63">
        <v>0</v>
      </c>
      <c r="R17" s="65">
        <f>R18</f>
        <v>3.0493868165070281E-2</v>
      </c>
      <c r="S17" s="95">
        <f>S18</f>
        <v>1.9058667603168925E-3</v>
      </c>
      <c r="T17" s="101"/>
      <c r="U17" s="107"/>
      <c r="V17" s="116"/>
      <c r="W17" s="69"/>
      <c r="X17" s="69"/>
      <c r="Y17" s="115"/>
      <c r="Z17" s="110"/>
      <c r="AA17" s="73"/>
      <c r="AB17" s="73"/>
    </row>
    <row r="18" spans="1:28" s="15" customFormat="1" x14ac:dyDescent="0.25">
      <c r="A18" s="7">
        <v>10</v>
      </c>
      <c r="B18" s="7" t="s">
        <v>21</v>
      </c>
      <c r="C18" s="7">
        <v>2</v>
      </c>
      <c r="D18" s="7">
        <v>1</v>
      </c>
      <c r="E18" s="7">
        <v>75</v>
      </c>
      <c r="F18" s="34" t="s">
        <v>10</v>
      </c>
      <c r="G18" s="34">
        <v>52623</v>
      </c>
      <c r="H18" s="7">
        <v>2009</v>
      </c>
      <c r="I18" s="34">
        <v>2.5000000000000001E-4</v>
      </c>
      <c r="J18" s="34">
        <f t="shared" si="0"/>
        <v>210492000</v>
      </c>
      <c r="K18" s="34">
        <v>16</v>
      </c>
      <c r="L18" s="34">
        <v>1</v>
      </c>
      <c r="M18" s="85" t="s">
        <v>12</v>
      </c>
      <c r="N18" s="59"/>
      <c r="P18" s="62" t="s">
        <v>38</v>
      </c>
      <c r="Q18" s="63">
        <v>5</v>
      </c>
      <c r="R18" s="65">
        <f>AVERAGE(M51:M53)</f>
        <v>3.0493868165070281E-2</v>
      </c>
      <c r="S18" s="95">
        <f>AVERAGE(N51:N53)</f>
        <v>1.9058667603168925E-3</v>
      </c>
      <c r="T18" s="101">
        <f>STDEV(M51:M53)</f>
        <v>1.7724218397204223E-3</v>
      </c>
      <c r="U18" s="107">
        <f>STDEV(N51:N53)</f>
        <v>1.1077636498252639E-4</v>
      </c>
      <c r="V18" s="116">
        <f t="shared" ref="V18:V23" si="3">(Q18-Q17)*((R18+R17)/2)</f>
        <v>0.15246934082535141</v>
      </c>
      <c r="W18" s="70">
        <f>SUM(V18:V23)</f>
        <v>2.8527424074975825</v>
      </c>
      <c r="X18" s="70">
        <f>SUM(V18:V20)</f>
        <v>1.6325437542646499</v>
      </c>
      <c r="Y18" s="117">
        <f>SUM(V21:V23)</f>
        <v>1.2201986532329325</v>
      </c>
      <c r="Z18" s="111">
        <f>W18*12.011</f>
        <v>34.264289056453464</v>
      </c>
      <c r="AA18" s="74">
        <f t="shared" ref="AA18:AB18" si="4">X18*12.011</f>
        <v>19.608483032472709</v>
      </c>
      <c r="AB18" s="74">
        <f t="shared" si="4"/>
        <v>14.655806023980752</v>
      </c>
    </row>
    <row r="19" spans="1:28" s="15" customFormat="1" x14ac:dyDescent="0.25">
      <c r="A19" s="7">
        <v>11</v>
      </c>
      <c r="B19" s="7" t="s">
        <v>22</v>
      </c>
      <c r="C19" s="7">
        <v>2</v>
      </c>
      <c r="D19" s="7">
        <v>1</v>
      </c>
      <c r="E19" s="7">
        <v>75</v>
      </c>
      <c r="F19" s="34" t="s">
        <v>10</v>
      </c>
      <c r="G19" s="34">
        <v>55341</v>
      </c>
      <c r="H19" s="7">
        <v>2009</v>
      </c>
      <c r="I19" s="34">
        <v>2.5000000000000001E-4</v>
      </c>
      <c r="J19" s="34">
        <f t="shared" si="0"/>
        <v>221364000</v>
      </c>
      <c r="K19" s="34">
        <v>16</v>
      </c>
      <c r="L19" s="34">
        <v>1</v>
      </c>
      <c r="M19" s="85" t="s">
        <v>12</v>
      </c>
      <c r="N19" s="59"/>
      <c r="P19" s="62" t="s">
        <v>38</v>
      </c>
      <c r="Q19" s="63">
        <v>25</v>
      </c>
      <c r="R19" s="65">
        <f>AVERAGE(M54:M56)</f>
        <v>4.0419849967420991E-2</v>
      </c>
      <c r="S19" s="95">
        <f>AVERAGE(N54:N56)</f>
        <v>2.526240622963812E-3</v>
      </c>
      <c r="T19" s="101">
        <f>STDEV(M54:M56)</f>
        <v>1.1253916847080256E-2</v>
      </c>
      <c r="U19" s="107">
        <f>STDEV(N54:N56)</f>
        <v>7.0336980294251523E-4</v>
      </c>
      <c r="V19" s="116">
        <f t="shared" si="3"/>
        <v>0.70913718132491266</v>
      </c>
      <c r="W19" s="70"/>
      <c r="X19" s="70"/>
      <c r="Y19" s="117"/>
      <c r="Z19" s="111"/>
      <c r="AA19" s="74"/>
      <c r="AB19" s="74"/>
    </row>
    <row r="20" spans="1:28" s="15" customFormat="1" x14ac:dyDescent="0.25">
      <c r="A20" s="7">
        <v>12</v>
      </c>
      <c r="B20" s="7" t="s">
        <v>23</v>
      </c>
      <c r="C20" s="7">
        <v>2</v>
      </c>
      <c r="D20" s="7">
        <v>1</v>
      </c>
      <c r="E20" s="7">
        <v>75</v>
      </c>
      <c r="F20" s="34" t="s">
        <v>10</v>
      </c>
      <c r="G20" s="34">
        <v>55104</v>
      </c>
      <c r="H20" s="7">
        <v>2009</v>
      </c>
      <c r="I20" s="34">
        <v>2.5000000000000001E-4</v>
      </c>
      <c r="J20" s="34">
        <f t="shared" si="0"/>
        <v>220416000</v>
      </c>
      <c r="K20" s="34">
        <v>16</v>
      </c>
      <c r="L20" s="34">
        <v>1</v>
      </c>
      <c r="M20" s="85" t="s">
        <v>12</v>
      </c>
      <c r="N20" s="59"/>
      <c r="P20" s="62" t="s">
        <v>38</v>
      </c>
      <c r="Q20" s="63">
        <v>45</v>
      </c>
      <c r="R20" s="65">
        <f>AVERAGE(M57:M59)</f>
        <v>3.66738732440176E-2</v>
      </c>
      <c r="S20" s="95">
        <f>AVERAGE(N57:N59)</f>
        <v>2.2921170777511E-3</v>
      </c>
      <c r="T20" s="101">
        <f>STDEV(M57:M59)</f>
        <v>1.0456181832434918E-2</v>
      </c>
      <c r="U20" s="107">
        <f>STDEV(N57:N59)</f>
        <v>6.5351136452718324E-4</v>
      </c>
      <c r="V20" s="116">
        <f t="shared" si="3"/>
        <v>0.77093723211438592</v>
      </c>
      <c r="W20" s="70"/>
      <c r="X20" s="70"/>
      <c r="Y20" s="117"/>
      <c r="Z20" s="111"/>
      <c r="AA20" s="74"/>
      <c r="AB20" s="74"/>
    </row>
    <row r="21" spans="1:28" s="15" customFormat="1" x14ac:dyDescent="0.25">
      <c r="A21" s="7">
        <v>13</v>
      </c>
      <c r="B21" s="7" t="s">
        <v>24</v>
      </c>
      <c r="C21" s="7">
        <v>2</v>
      </c>
      <c r="D21" s="7">
        <v>1</v>
      </c>
      <c r="E21" s="7">
        <v>100</v>
      </c>
      <c r="F21" s="34" t="s">
        <v>10</v>
      </c>
      <c r="G21" s="34">
        <v>54952</v>
      </c>
      <c r="H21" s="7">
        <v>2017</v>
      </c>
      <c r="I21" s="34">
        <v>2.5000000000000001E-4</v>
      </c>
      <c r="J21" s="34">
        <f t="shared" si="0"/>
        <v>219808000</v>
      </c>
      <c r="K21" s="34">
        <v>16</v>
      </c>
      <c r="L21" s="34">
        <v>1</v>
      </c>
      <c r="M21" s="85" t="s">
        <v>12</v>
      </c>
      <c r="N21" s="59"/>
      <c r="P21" s="62" t="s">
        <v>38</v>
      </c>
      <c r="Q21" s="63">
        <v>75</v>
      </c>
      <c r="R21" s="65">
        <f>AVERAGE(M60:M62)</f>
        <v>1.5583566172976798E-2</v>
      </c>
      <c r="S21" s="95">
        <f>AVERAGE(N60:N62)</f>
        <v>9.7397288581104987E-4</v>
      </c>
      <c r="T21" s="101">
        <f>STDEV(M60:M62)</f>
        <v>1.9618740158792343E-3</v>
      </c>
      <c r="U21" s="107">
        <f>STDEV(N60:N62)</f>
        <v>1.2261712599245214E-4</v>
      </c>
      <c r="V21" s="116">
        <f t="shared" si="3"/>
        <v>0.78386159125491606</v>
      </c>
      <c r="W21" s="70"/>
      <c r="X21" s="70"/>
      <c r="Y21" s="117"/>
      <c r="Z21" s="111"/>
      <c r="AA21" s="74"/>
      <c r="AB21" s="74"/>
    </row>
    <row r="22" spans="1:28" s="15" customFormat="1" x14ac:dyDescent="0.25">
      <c r="A22" s="7">
        <v>14</v>
      </c>
      <c r="B22" s="7" t="s">
        <v>25</v>
      </c>
      <c r="C22" s="7">
        <v>2</v>
      </c>
      <c r="D22" s="7">
        <v>1</v>
      </c>
      <c r="E22" s="7">
        <v>100</v>
      </c>
      <c r="F22" s="34" t="s">
        <v>10</v>
      </c>
      <c r="G22" s="34">
        <v>55023</v>
      </c>
      <c r="H22" s="7">
        <v>2017</v>
      </c>
      <c r="I22" s="34">
        <v>2.5000000000000001E-4</v>
      </c>
      <c r="J22" s="34">
        <f t="shared" si="0"/>
        <v>220092000</v>
      </c>
      <c r="K22" s="34">
        <v>16</v>
      </c>
      <c r="L22" s="34">
        <v>1</v>
      </c>
      <c r="M22" s="85" t="s">
        <v>12</v>
      </c>
      <c r="N22" s="59"/>
      <c r="P22" s="62" t="s">
        <v>38</v>
      </c>
      <c r="Q22" s="63">
        <v>100</v>
      </c>
      <c r="R22" s="65">
        <f>AVERAGE(M63:M65)</f>
        <v>7.6400071355360146E-3</v>
      </c>
      <c r="S22" s="95">
        <f>AVERAGE(N63:N65)</f>
        <v>4.7750044597100091E-4</v>
      </c>
      <c r="T22" s="101">
        <f>STDEV(M63:M65)</f>
        <v>8.9043107943596303E-4</v>
      </c>
      <c r="U22" s="107">
        <f>STDEV(N63:N65)</f>
        <v>5.5651942464747689E-5</v>
      </c>
      <c r="V22" s="116">
        <f t="shared" si="3"/>
        <v>0.29029466635641016</v>
      </c>
      <c r="W22" s="70"/>
      <c r="X22" s="70"/>
      <c r="Y22" s="117"/>
      <c r="Z22" s="111"/>
      <c r="AA22" s="74"/>
      <c r="AB22" s="74"/>
    </row>
    <row r="23" spans="1:28" s="15" customFormat="1" x14ac:dyDescent="0.25">
      <c r="A23" s="7">
        <v>15</v>
      </c>
      <c r="B23" s="7" t="s">
        <v>26</v>
      </c>
      <c r="C23" s="7">
        <v>2</v>
      </c>
      <c r="D23" s="7">
        <v>1</v>
      </c>
      <c r="E23" s="7">
        <v>100</v>
      </c>
      <c r="F23" s="34" t="s">
        <v>10</v>
      </c>
      <c r="G23" s="34">
        <v>55936</v>
      </c>
      <c r="H23" s="7">
        <v>2017</v>
      </c>
      <c r="I23" s="34">
        <v>2.5000000000000001E-4</v>
      </c>
      <c r="J23" s="34">
        <f t="shared" si="0"/>
        <v>223744000</v>
      </c>
      <c r="K23" s="34">
        <v>16</v>
      </c>
      <c r="L23" s="34">
        <v>1</v>
      </c>
      <c r="M23" s="85" t="s">
        <v>12</v>
      </c>
      <c r="N23" s="59"/>
      <c r="P23" s="62" t="s">
        <v>38</v>
      </c>
      <c r="Q23" s="63">
        <v>125</v>
      </c>
      <c r="R23" s="65">
        <f>AVERAGE(M66:M68)</f>
        <v>4.043384514192493E-3</v>
      </c>
      <c r="S23" s="95">
        <f>AVERAGE(N66:N68)</f>
        <v>2.5271153213703081E-4</v>
      </c>
      <c r="T23" s="101">
        <f>STDEV(M66:M68)</f>
        <v>2.5715551623036419E-4</v>
      </c>
      <c r="U23" s="107">
        <f>STDEV(N66:N68)</f>
        <v>1.6072219764397762E-5</v>
      </c>
      <c r="V23" s="116">
        <f t="shared" si="3"/>
        <v>0.14604239562160637</v>
      </c>
      <c r="W23" s="70"/>
      <c r="X23" s="70"/>
      <c r="Y23" s="117"/>
      <c r="Z23" s="111"/>
      <c r="AA23" s="74"/>
      <c r="AB23" s="74"/>
    </row>
    <row r="24" spans="1:28" s="15" customFormat="1" x14ac:dyDescent="0.25">
      <c r="A24" s="7">
        <v>16</v>
      </c>
      <c r="B24" s="7" t="s">
        <v>27</v>
      </c>
      <c r="C24" s="7">
        <v>2</v>
      </c>
      <c r="D24" s="7">
        <v>1</v>
      </c>
      <c r="E24" s="7">
        <v>125</v>
      </c>
      <c r="F24" s="34" t="s">
        <v>10</v>
      </c>
      <c r="G24" s="34">
        <v>55158</v>
      </c>
      <c r="H24" s="7">
        <v>2035</v>
      </c>
      <c r="I24" s="34">
        <v>2.5000000000000001E-4</v>
      </c>
      <c r="J24" s="34">
        <f t="shared" si="0"/>
        <v>220632000</v>
      </c>
      <c r="K24" s="34">
        <v>16</v>
      </c>
      <c r="L24" s="34">
        <v>1</v>
      </c>
      <c r="M24" s="85" t="s">
        <v>12</v>
      </c>
      <c r="N24" s="59"/>
      <c r="P24" s="62"/>
      <c r="Q24" s="63"/>
      <c r="R24" s="65"/>
      <c r="S24" s="95"/>
      <c r="T24" s="101"/>
      <c r="U24" s="107"/>
      <c r="V24" s="116"/>
      <c r="W24" s="70"/>
      <c r="X24" s="70"/>
      <c r="Y24" s="117"/>
      <c r="Z24" s="111"/>
      <c r="AA24" s="74"/>
      <c r="AB24" s="74"/>
    </row>
    <row r="25" spans="1:28" s="15" customFormat="1" x14ac:dyDescent="0.25">
      <c r="A25" s="7">
        <v>17</v>
      </c>
      <c r="B25" s="7" t="s">
        <v>28</v>
      </c>
      <c r="C25" s="7">
        <v>2</v>
      </c>
      <c r="D25" s="7">
        <v>1</v>
      </c>
      <c r="E25" s="7">
        <v>125</v>
      </c>
      <c r="F25" s="34" t="s">
        <v>10</v>
      </c>
      <c r="G25" s="34">
        <v>55202</v>
      </c>
      <c r="H25" s="7">
        <v>2035</v>
      </c>
      <c r="I25" s="34">
        <v>2.5000000000000001E-4</v>
      </c>
      <c r="J25" s="34">
        <f t="shared" si="0"/>
        <v>220808000</v>
      </c>
      <c r="K25" s="34">
        <v>16</v>
      </c>
      <c r="L25" s="34">
        <v>1</v>
      </c>
      <c r="M25" s="85" t="s">
        <v>12</v>
      </c>
      <c r="N25" s="59"/>
      <c r="P25" s="62" t="s">
        <v>39</v>
      </c>
      <c r="Q25" s="63">
        <v>0</v>
      </c>
      <c r="R25" s="65">
        <f>R26</f>
        <v>4.9334596440607004E-2</v>
      </c>
      <c r="S25" s="95">
        <f>S26</f>
        <v>3.0834122775379377E-3</v>
      </c>
      <c r="T25" s="101"/>
      <c r="U25" s="107"/>
      <c r="V25" s="116"/>
      <c r="W25" s="70"/>
      <c r="X25" s="70"/>
      <c r="Y25" s="117"/>
      <c r="Z25" s="111"/>
      <c r="AA25" s="74"/>
      <c r="AB25" s="74"/>
    </row>
    <row r="26" spans="1:28" s="15" customFormat="1" x14ac:dyDescent="0.25">
      <c r="A26" s="7">
        <v>18</v>
      </c>
      <c r="B26" s="7" t="s">
        <v>29</v>
      </c>
      <c r="C26" s="7">
        <v>2</v>
      </c>
      <c r="D26" s="7">
        <v>1</v>
      </c>
      <c r="E26" s="7">
        <v>125</v>
      </c>
      <c r="F26" s="34" t="s">
        <v>10</v>
      </c>
      <c r="G26" s="34">
        <v>54650</v>
      </c>
      <c r="H26" s="7">
        <v>2035</v>
      </c>
      <c r="I26" s="34">
        <v>2.5000000000000001E-4</v>
      </c>
      <c r="J26" s="34">
        <f t="shared" si="0"/>
        <v>218600000</v>
      </c>
      <c r="K26" s="34">
        <v>16</v>
      </c>
      <c r="L26" s="34">
        <v>1</v>
      </c>
      <c r="M26" s="85" t="s">
        <v>12</v>
      </c>
      <c r="N26" s="59"/>
      <c r="P26" s="62" t="s">
        <v>39</v>
      </c>
      <c r="Q26" s="63">
        <v>5</v>
      </c>
      <c r="R26" s="65">
        <f>AVERAGE(M72:M74)</f>
        <v>4.9334596440607004E-2</v>
      </c>
      <c r="S26" s="95">
        <f>AVERAGE(N72:N74)</f>
        <v>3.0834122775379377E-3</v>
      </c>
      <c r="T26" s="101">
        <f>STDEV(M72:M74)</f>
        <v>2.028253723692682E-3</v>
      </c>
      <c r="U26" s="107">
        <f>STDEV(N72:N74)</f>
        <v>1.2676585773079262E-4</v>
      </c>
      <c r="V26" s="116">
        <f t="shared" ref="V26:V31" si="5">(Q26-Q25)*((R26+R25)/2)</f>
        <v>0.24667298220303502</v>
      </c>
      <c r="W26" s="70">
        <f>SUM(V26:V31)</f>
        <v>4.2908593505163282</v>
      </c>
      <c r="X26" s="70">
        <f>SUM(V26:V28)</f>
        <v>2.0782251854606111</v>
      </c>
      <c r="Y26" s="117">
        <f>SUM(V29:V31)</f>
        <v>2.2126341650557171</v>
      </c>
      <c r="Z26" s="111">
        <f>W26*12.011</f>
        <v>51.537511659051617</v>
      </c>
      <c r="AA26" s="74">
        <f t="shared" ref="AA26:AB26" si="6">X26*12.011</f>
        <v>24.961562702567399</v>
      </c>
      <c r="AB26" s="74">
        <f t="shared" si="6"/>
        <v>26.575948956484215</v>
      </c>
    </row>
    <row r="27" spans="1:28" s="15" customFormat="1" x14ac:dyDescent="0.25">
      <c r="A27" s="5"/>
      <c r="B27" s="5"/>
      <c r="C27" s="5"/>
      <c r="D27" s="5"/>
      <c r="E27" s="5"/>
      <c r="F27" s="15" t="s">
        <v>72</v>
      </c>
      <c r="G27" s="15">
        <f>AVERAGE(G9:G26)</f>
        <v>54154</v>
      </c>
      <c r="H27" s="5"/>
      <c r="M27" s="64"/>
      <c r="N27" s="87"/>
      <c r="P27" s="62" t="s">
        <v>39</v>
      </c>
      <c r="Q27" s="63">
        <v>25</v>
      </c>
      <c r="R27" s="65">
        <f>AVERAGE(M75:M77)</f>
        <v>4.1386368213141483E-2</v>
      </c>
      <c r="S27" s="95">
        <f>AVERAGE(N75:N77)</f>
        <v>2.5866480133213427E-3</v>
      </c>
      <c r="T27" s="101">
        <f>STDEV(M75:M77)</f>
        <v>5.9656784864626899E-3</v>
      </c>
      <c r="U27" s="107">
        <f>STDEV(N75:N77)</f>
        <v>3.7285490540391812E-4</v>
      </c>
      <c r="V27" s="116">
        <f t="shared" si="5"/>
        <v>0.90720964653748482</v>
      </c>
      <c r="W27" s="70"/>
      <c r="X27" s="70"/>
      <c r="Y27" s="117"/>
      <c r="Z27" s="111"/>
      <c r="AA27" s="74"/>
      <c r="AB27" s="74"/>
    </row>
    <row r="28" spans="1:28" s="15" customFormat="1" x14ac:dyDescent="0.25">
      <c r="A28" s="5"/>
      <c r="B28" s="5"/>
      <c r="C28" s="5"/>
      <c r="D28" s="5"/>
      <c r="E28" s="5"/>
      <c r="H28" s="5"/>
      <c r="M28" s="64"/>
      <c r="N28" s="87"/>
      <c r="P28" s="62" t="s">
        <v>39</v>
      </c>
      <c r="Q28" s="63">
        <v>45</v>
      </c>
      <c r="R28" s="65">
        <f>AVERAGE(M78:M80)</f>
        <v>5.1047887458867625E-2</v>
      </c>
      <c r="S28" s="95">
        <f>AVERAGE(N78:N80)</f>
        <v>3.1904929661792265E-3</v>
      </c>
      <c r="T28" s="101">
        <f>STDEV(M78:M80)</f>
        <v>7.7167779193679951E-3</v>
      </c>
      <c r="U28" s="107">
        <f>STDEV(N78:N80)</f>
        <v>4.8229861996049633E-4</v>
      </c>
      <c r="V28" s="116">
        <f t="shared" si="5"/>
        <v>0.92434255672009114</v>
      </c>
      <c r="W28" s="70"/>
      <c r="X28" s="70"/>
      <c r="Y28" s="117"/>
      <c r="Z28" s="111"/>
      <c r="AA28" s="74"/>
      <c r="AB28" s="74"/>
    </row>
    <row r="29" spans="1:28" s="15" customFormat="1" x14ac:dyDescent="0.25">
      <c r="A29" s="5"/>
      <c r="B29" s="5"/>
      <c r="C29" s="5"/>
      <c r="D29" s="5"/>
      <c r="E29" s="5"/>
      <c r="H29" s="5"/>
      <c r="M29" s="64"/>
      <c r="N29" s="87"/>
      <c r="P29" s="62" t="s">
        <v>39</v>
      </c>
      <c r="Q29" s="63">
        <v>75</v>
      </c>
      <c r="R29" s="65">
        <f>AVERAGE(M81:M83)</f>
        <v>3.5241235337187725E-2</v>
      </c>
      <c r="S29" s="95">
        <f>AVERAGE(N81:N83)</f>
        <v>2.2025772085742328E-3</v>
      </c>
      <c r="T29" s="101">
        <f>STDEV(M81:M83)</f>
        <v>3.6608911728029069E-3</v>
      </c>
      <c r="U29" s="107">
        <f>STDEV(N81:N83)</f>
        <v>2.2880569830018168E-4</v>
      </c>
      <c r="V29" s="116">
        <f t="shared" si="5"/>
        <v>1.2943368419408303</v>
      </c>
      <c r="W29" s="70"/>
      <c r="X29" s="70"/>
      <c r="Y29" s="117"/>
      <c r="Z29" s="111"/>
      <c r="AA29" s="74"/>
      <c r="AB29" s="74"/>
    </row>
    <row r="30" spans="1:28" s="15" customFormat="1" x14ac:dyDescent="0.25">
      <c r="A30" s="13">
        <v>19</v>
      </c>
      <c r="B30" s="5" t="s">
        <v>11</v>
      </c>
      <c r="C30" s="5">
        <v>2</v>
      </c>
      <c r="D30" s="5">
        <v>1</v>
      </c>
      <c r="E30" s="5">
        <v>5</v>
      </c>
      <c r="F30" s="15" t="s">
        <v>30</v>
      </c>
      <c r="G30" s="15">
        <v>4260</v>
      </c>
      <c r="H30" s="5">
        <v>2004</v>
      </c>
      <c r="I30" s="15">
        <v>0.1</v>
      </c>
      <c r="J30" s="15">
        <f t="shared" ref="J30:J47" si="7">G30/I30</f>
        <v>42600</v>
      </c>
      <c r="K30" s="15">
        <v>16</v>
      </c>
      <c r="L30" s="15">
        <v>1</v>
      </c>
      <c r="M30" s="86">
        <f>(J30/$J$9)*H30*($B$1/L30)</f>
        <v>0.43267267198347586</v>
      </c>
      <c r="N30" s="90">
        <f>M30/K30</f>
        <v>2.7042041998967242E-2</v>
      </c>
      <c r="P30" s="62" t="s">
        <v>39</v>
      </c>
      <c r="Q30" s="63">
        <v>100</v>
      </c>
      <c r="R30" s="65">
        <f>AVERAGE(M84:M86)</f>
        <v>1.5411327948659237E-2</v>
      </c>
      <c r="S30" s="95">
        <f>AVERAGE(N84:N86)</f>
        <v>9.6320799679120231E-4</v>
      </c>
      <c r="T30" s="101">
        <f>STDEV(M84:M86)</f>
        <v>1.3907001518990408E-3</v>
      </c>
      <c r="U30" s="107">
        <f>STDEV(N84:N86)</f>
        <v>8.691875949369005E-5</v>
      </c>
      <c r="V30" s="116">
        <f t="shared" si="5"/>
        <v>0.63315704107308701</v>
      </c>
      <c r="W30" s="70"/>
      <c r="X30" s="70"/>
      <c r="Y30" s="117"/>
      <c r="Z30" s="111"/>
      <c r="AA30" s="74"/>
      <c r="AB30" s="74"/>
    </row>
    <row r="31" spans="1:28" s="15" customFormat="1" x14ac:dyDescent="0.25">
      <c r="A31" s="13">
        <v>20</v>
      </c>
      <c r="B31" s="5" t="s">
        <v>13</v>
      </c>
      <c r="C31" s="5">
        <v>2</v>
      </c>
      <c r="D31" s="5">
        <v>1</v>
      </c>
      <c r="E31" s="5">
        <v>5</v>
      </c>
      <c r="F31" s="15" t="s">
        <v>30</v>
      </c>
      <c r="G31" s="15">
        <v>5066</v>
      </c>
      <c r="H31" s="5">
        <v>2004</v>
      </c>
      <c r="I31" s="15">
        <v>0.1</v>
      </c>
      <c r="J31" s="15">
        <f t="shared" si="7"/>
        <v>50660</v>
      </c>
      <c r="K31" s="15">
        <v>16</v>
      </c>
      <c r="L31" s="15">
        <v>1</v>
      </c>
      <c r="M31" s="86">
        <f>(J31/$J$10)*H31*($B$1/L31)</f>
        <v>0.50540087917042387</v>
      </c>
      <c r="N31" s="90">
        <f t="shared" ref="N31:N94" si="8">M31/K31</f>
        <v>3.1587554948151492E-2</v>
      </c>
      <c r="P31" s="62" t="s">
        <v>39</v>
      </c>
      <c r="Q31" s="63">
        <v>125</v>
      </c>
      <c r="R31" s="65">
        <f>AVERAGE(M87:M89)</f>
        <v>7.3998946146847508E-3</v>
      </c>
      <c r="S31" s="95">
        <f>AVERAGE(N87:N89)</f>
        <v>4.6249341341779692E-4</v>
      </c>
      <c r="T31" s="101">
        <f>STDEV(M87:M89)</f>
        <v>9.7546602540545143E-4</v>
      </c>
      <c r="U31" s="107">
        <f>STDEV(N87:N89)</f>
        <v>6.0966626587840714E-5</v>
      </c>
      <c r="V31" s="116">
        <f t="shared" si="5"/>
        <v>0.28514028204179986</v>
      </c>
      <c r="W31" s="70"/>
      <c r="X31" s="70"/>
      <c r="Y31" s="117"/>
      <c r="Z31" s="111"/>
      <c r="AA31" s="74"/>
      <c r="AB31" s="74"/>
    </row>
    <row r="32" spans="1:28" s="15" customFormat="1" x14ac:dyDescent="0.25">
      <c r="A32" s="13">
        <v>21</v>
      </c>
      <c r="B32" s="5" t="s">
        <v>14</v>
      </c>
      <c r="C32" s="5">
        <v>2</v>
      </c>
      <c r="D32" s="5">
        <v>1</v>
      </c>
      <c r="E32" s="5">
        <v>5</v>
      </c>
      <c r="F32" s="15" t="s">
        <v>30</v>
      </c>
      <c r="G32" s="15">
        <v>4655</v>
      </c>
      <c r="H32" s="5">
        <v>2004</v>
      </c>
      <c r="I32" s="15">
        <v>0.1</v>
      </c>
      <c r="J32" s="15">
        <f t="shared" si="7"/>
        <v>46550</v>
      </c>
      <c r="K32" s="15">
        <v>16</v>
      </c>
      <c r="L32" s="15">
        <v>1</v>
      </c>
      <c r="M32" s="86">
        <f>(J32/$J$11)*H32*($B$1/L32)</f>
        <v>0.4620459226585425</v>
      </c>
      <c r="N32" s="90">
        <f t="shared" si="8"/>
        <v>2.8877870166158906E-2</v>
      </c>
      <c r="P32" s="62"/>
      <c r="Q32" s="63"/>
      <c r="R32" s="65"/>
      <c r="S32" s="95"/>
      <c r="T32" s="101"/>
      <c r="U32" s="107"/>
      <c r="V32" s="116"/>
      <c r="W32" s="70"/>
      <c r="X32" s="70"/>
      <c r="Y32" s="117"/>
      <c r="Z32" s="111"/>
      <c r="AA32" s="74"/>
      <c r="AB32" s="74"/>
    </row>
    <row r="33" spans="1:28" s="15" customFormat="1" x14ac:dyDescent="0.25">
      <c r="A33" s="13">
        <v>22</v>
      </c>
      <c r="B33" s="5" t="s">
        <v>15</v>
      </c>
      <c r="C33" s="5">
        <v>2</v>
      </c>
      <c r="D33" s="5">
        <v>1</v>
      </c>
      <c r="E33" s="5">
        <v>25</v>
      </c>
      <c r="F33" s="15" t="s">
        <v>30</v>
      </c>
      <c r="G33" s="15">
        <v>5752</v>
      </c>
      <c r="H33" s="5">
        <v>2005</v>
      </c>
      <c r="I33" s="15">
        <v>0.1</v>
      </c>
      <c r="J33" s="15">
        <f t="shared" si="7"/>
        <v>57520</v>
      </c>
      <c r="K33" s="15">
        <v>16</v>
      </c>
      <c r="L33" s="15">
        <v>1</v>
      </c>
      <c r="M33" s="86">
        <f>(J33/$J$12)*H33*($B$1/L33)</f>
        <v>0.58230725554454699</v>
      </c>
      <c r="N33" s="90">
        <f t="shared" si="8"/>
        <v>3.6394203471534187E-2</v>
      </c>
      <c r="P33" s="62" t="s">
        <v>40</v>
      </c>
      <c r="Q33" s="63">
        <v>0</v>
      </c>
      <c r="R33" s="65">
        <f>R34</f>
        <v>0.16933034861643448</v>
      </c>
      <c r="S33" s="95">
        <f>S34</f>
        <v>1.0583146788527155E-2</v>
      </c>
      <c r="T33" s="101"/>
      <c r="U33" s="107"/>
      <c r="V33" s="116"/>
      <c r="W33" s="70"/>
      <c r="X33" s="70"/>
      <c r="Y33" s="117"/>
      <c r="Z33" s="111"/>
      <c r="AA33" s="74"/>
      <c r="AB33" s="74"/>
    </row>
    <row r="34" spans="1:28" s="15" customFormat="1" x14ac:dyDescent="0.25">
      <c r="A34" s="13">
        <v>23</v>
      </c>
      <c r="B34" s="5" t="s">
        <v>16</v>
      </c>
      <c r="C34" s="5">
        <v>2</v>
      </c>
      <c r="D34" s="5">
        <v>1</v>
      </c>
      <c r="E34" s="5">
        <v>25</v>
      </c>
      <c r="F34" s="15" t="s">
        <v>30</v>
      </c>
      <c r="G34" s="15">
        <v>4576</v>
      </c>
      <c r="H34" s="5">
        <v>2005</v>
      </c>
      <c r="I34" s="15">
        <v>0.1</v>
      </c>
      <c r="J34" s="15">
        <f t="shared" si="7"/>
        <v>45760</v>
      </c>
      <c r="K34" s="15">
        <v>16</v>
      </c>
      <c r="L34" s="15">
        <v>1</v>
      </c>
      <c r="M34" s="86">
        <f>(J34/$J$13)*H34*($B$1/L34)</f>
        <v>0.47510370297997068</v>
      </c>
      <c r="N34" s="90">
        <f t="shared" si="8"/>
        <v>2.9693981436248167E-2</v>
      </c>
      <c r="P34" s="62" t="s">
        <v>40</v>
      </c>
      <c r="Q34" s="63">
        <v>5</v>
      </c>
      <c r="R34" s="65">
        <f>AVERAGE(M93:M95)</f>
        <v>0.16933034861643448</v>
      </c>
      <c r="S34" s="95">
        <f>AVERAGE(N93:N95)</f>
        <v>1.0583146788527155E-2</v>
      </c>
      <c r="T34" s="101">
        <f>STDEV(M93:M95)</f>
        <v>5.7938484490543077E-2</v>
      </c>
      <c r="U34" s="107">
        <f>STDEV(N93:N95)</f>
        <v>3.6211552806589423E-3</v>
      </c>
      <c r="V34" s="116">
        <f t="shared" ref="V34:V39" si="9">(Q34-Q33)*((R34+R33)/2)</f>
        <v>0.84665174308217239</v>
      </c>
      <c r="W34" s="70">
        <f>SUM(V34:V39)</f>
        <v>22.084532171460822</v>
      </c>
      <c r="X34" s="70">
        <f>SUM(V34:V36)</f>
        <v>9.2054075290784265</v>
      </c>
      <c r="Y34" s="117">
        <f>SUM(V37:V39)</f>
        <v>12.879124642382397</v>
      </c>
      <c r="Z34" s="111">
        <f>W34*12.011</f>
        <v>265.2573159114159</v>
      </c>
      <c r="AA34" s="74">
        <f t="shared" ref="AA34:AB34" si="10">X34*12.011</f>
        <v>110.56614983176097</v>
      </c>
      <c r="AB34" s="74">
        <f t="shared" si="10"/>
        <v>154.69116607965495</v>
      </c>
    </row>
    <row r="35" spans="1:28" s="15" customFormat="1" x14ac:dyDescent="0.25">
      <c r="A35" s="13">
        <v>24</v>
      </c>
      <c r="B35" s="5" t="s">
        <v>17</v>
      </c>
      <c r="C35" s="5">
        <v>2</v>
      </c>
      <c r="D35" s="5">
        <v>1</v>
      </c>
      <c r="E35" s="5">
        <v>25</v>
      </c>
      <c r="F35" s="15" t="s">
        <v>30</v>
      </c>
      <c r="G35" s="15">
        <v>5579</v>
      </c>
      <c r="H35" s="5">
        <v>2005</v>
      </c>
      <c r="I35" s="15">
        <v>0.1</v>
      </c>
      <c r="J35" s="15">
        <f t="shared" si="7"/>
        <v>55790</v>
      </c>
      <c r="K35" s="15">
        <v>16</v>
      </c>
      <c r="L35" s="15">
        <v>1</v>
      </c>
      <c r="M35" s="86">
        <f>(J35/$J$14)*H35*($B$1/L35)</f>
        <v>0.53765660765784562</v>
      </c>
      <c r="N35" s="90">
        <f t="shared" si="8"/>
        <v>3.3603537978615351E-2</v>
      </c>
      <c r="P35" s="62" t="s">
        <v>40</v>
      </c>
      <c r="Q35" s="63">
        <v>25</v>
      </c>
      <c r="R35" s="65">
        <f>AVERAGE(M96:M98)</f>
        <v>0.20130981899054726</v>
      </c>
      <c r="S35" s="95">
        <f>AVERAGE(N96:N98)</f>
        <v>1.2581863686909204E-2</v>
      </c>
      <c r="T35" s="101">
        <f>STDEV(M96:M98)</f>
        <v>5.7868804577690301E-2</v>
      </c>
      <c r="U35" s="107">
        <f>STDEV(N96:N98)</f>
        <v>3.6168002861056438E-3</v>
      </c>
      <c r="V35" s="116">
        <f t="shared" si="9"/>
        <v>3.7064016760698171</v>
      </c>
      <c r="W35" s="69"/>
      <c r="X35" s="69"/>
      <c r="Y35" s="115"/>
      <c r="Z35" s="110"/>
      <c r="AA35" s="73"/>
      <c r="AB35" s="73"/>
    </row>
    <row r="36" spans="1:28" s="15" customFormat="1" x14ac:dyDescent="0.25">
      <c r="A36" s="13">
        <v>25</v>
      </c>
      <c r="B36" s="5" t="s">
        <v>18</v>
      </c>
      <c r="C36" s="5">
        <v>2</v>
      </c>
      <c r="D36" s="5">
        <v>1</v>
      </c>
      <c r="E36" s="5">
        <v>45</v>
      </c>
      <c r="F36" s="15" t="s">
        <v>30</v>
      </c>
      <c r="G36" s="15">
        <v>5888</v>
      </c>
      <c r="H36" s="5">
        <v>2001</v>
      </c>
      <c r="I36" s="15">
        <v>0.1</v>
      </c>
      <c r="J36" s="15">
        <f t="shared" si="7"/>
        <v>58880</v>
      </c>
      <c r="K36" s="15">
        <v>16</v>
      </c>
      <c r="L36" s="15">
        <v>1</v>
      </c>
      <c r="M36" s="86">
        <f>(J36/$J$15)*H36*($B$1/L36)</f>
        <v>0.54829311604383257</v>
      </c>
      <c r="N36" s="90">
        <f t="shared" si="8"/>
        <v>3.4268319752739536E-2</v>
      </c>
      <c r="O36" s="66"/>
      <c r="P36" s="62" t="s">
        <v>40</v>
      </c>
      <c r="Q36" s="63">
        <v>45</v>
      </c>
      <c r="R36" s="65">
        <f>AVERAGE(M99:M101)</f>
        <v>0.26392559200209637</v>
      </c>
      <c r="S36" s="95">
        <f>AVERAGE(N99:N101)</f>
        <v>1.6495349500131023E-2</v>
      </c>
      <c r="T36" s="101">
        <f>STDEV(M99:M101)</f>
        <v>1.5691143607046609E-2</v>
      </c>
      <c r="U36" s="107">
        <f>STDEV(N99:N101)</f>
        <v>9.8069647544041304E-4</v>
      </c>
      <c r="V36" s="116">
        <f t="shared" si="9"/>
        <v>4.6523541099264367</v>
      </c>
      <c r="W36" s="69"/>
      <c r="X36" s="69"/>
      <c r="Y36" s="115"/>
      <c r="Z36" s="110"/>
      <c r="AA36" s="73"/>
      <c r="AB36" s="73"/>
    </row>
    <row r="37" spans="1:28" s="15" customFormat="1" x14ac:dyDescent="0.25">
      <c r="A37" s="13">
        <v>26</v>
      </c>
      <c r="B37" s="5" t="s">
        <v>19</v>
      </c>
      <c r="C37" s="5">
        <v>2</v>
      </c>
      <c r="D37" s="5">
        <v>1</v>
      </c>
      <c r="E37" s="5">
        <v>45</v>
      </c>
      <c r="F37" s="15" t="s">
        <v>30</v>
      </c>
      <c r="G37" s="15">
        <v>6020</v>
      </c>
      <c r="H37" s="5">
        <v>2001</v>
      </c>
      <c r="I37" s="15">
        <v>0.1</v>
      </c>
      <c r="J37" s="15">
        <f t="shared" si="7"/>
        <v>60200</v>
      </c>
      <c r="K37" s="15">
        <v>16</v>
      </c>
      <c r="L37" s="15">
        <v>1</v>
      </c>
      <c r="M37" s="86">
        <f>(J37/$J$16)*H37*($B$1/L37)</f>
        <v>0.60330271016026615</v>
      </c>
      <c r="N37" s="90">
        <f t="shared" si="8"/>
        <v>3.7706419385016635E-2</v>
      </c>
      <c r="O37" s="66"/>
      <c r="P37" s="62" t="s">
        <v>40</v>
      </c>
      <c r="Q37" s="63">
        <v>75</v>
      </c>
      <c r="R37" s="65">
        <f>AVERAGE(M102:M104)</f>
        <v>0.20537777963577272</v>
      </c>
      <c r="S37" s="95">
        <f>AVERAGE(N102:N104)</f>
        <v>1.2836111227235795E-2</v>
      </c>
      <c r="T37" s="101">
        <f>STDEV(M102:M104)</f>
        <v>1.1974346454908401E-2</v>
      </c>
      <c r="U37" s="107">
        <f>STDEV(N102:N104)</f>
        <v>7.4839665343177507E-4</v>
      </c>
      <c r="V37" s="116">
        <f t="shared" si="9"/>
        <v>7.039550574568036</v>
      </c>
      <c r="W37" s="69"/>
      <c r="X37" s="69"/>
      <c r="Y37" s="115"/>
      <c r="Z37" s="110"/>
      <c r="AA37" s="73"/>
      <c r="AB37" s="73"/>
    </row>
    <row r="38" spans="1:28" s="15" customFormat="1" x14ac:dyDescent="0.25">
      <c r="A38" s="13">
        <v>27</v>
      </c>
      <c r="B38" s="5" t="s">
        <v>20</v>
      </c>
      <c r="C38" s="5">
        <v>2</v>
      </c>
      <c r="D38" s="5">
        <v>1</v>
      </c>
      <c r="E38" s="5">
        <v>45</v>
      </c>
      <c r="F38" s="15" t="s">
        <v>30</v>
      </c>
      <c r="G38" s="15">
        <v>5592</v>
      </c>
      <c r="H38" s="5">
        <v>2001</v>
      </c>
      <c r="I38" s="15">
        <v>0.1</v>
      </c>
      <c r="J38" s="15">
        <f t="shared" si="7"/>
        <v>55920</v>
      </c>
      <c r="K38" s="15">
        <v>16</v>
      </c>
      <c r="L38" s="15">
        <v>1</v>
      </c>
      <c r="M38" s="86">
        <f>(J38/$J$17)*H38*($B$1/L38)</f>
        <v>0.55828928510910703</v>
      </c>
      <c r="N38" s="90">
        <f t="shared" si="8"/>
        <v>3.4893080319319189E-2</v>
      </c>
      <c r="O38" s="66"/>
      <c r="P38" s="62" t="s">
        <v>40</v>
      </c>
      <c r="Q38" s="63">
        <v>100</v>
      </c>
      <c r="R38" s="65">
        <f>AVERAGE(M105:M107)</f>
        <v>7.3655389226903539E-2</v>
      </c>
      <c r="S38" s="95">
        <f>AVERAGE(N105:N107)</f>
        <v>4.6034618266814712E-3</v>
      </c>
      <c r="T38" s="101">
        <f>STDEV(M105:M107)</f>
        <v>3.7846522720082279E-2</v>
      </c>
      <c r="U38" s="107">
        <f>STDEV(N105:N107)</f>
        <v>2.3654076700051424E-3</v>
      </c>
      <c r="V38" s="116">
        <f t="shared" si="9"/>
        <v>3.4879146107834531</v>
      </c>
      <c r="W38" s="69"/>
      <c r="X38" s="69"/>
      <c r="Y38" s="115"/>
      <c r="Z38" s="110"/>
      <c r="AA38" s="73"/>
      <c r="AB38" s="73"/>
    </row>
    <row r="39" spans="1:28" s="15" customFormat="1" ht="18.75" thickBot="1" x14ac:dyDescent="0.3">
      <c r="A39" s="13">
        <v>28</v>
      </c>
      <c r="B39" s="5" t="s">
        <v>21</v>
      </c>
      <c r="C39" s="5">
        <v>2</v>
      </c>
      <c r="D39" s="5">
        <v>1</v>
      </c>
      <c r="E39" s="5">
        <v>75</v>
      </c>
      <c r="F39" s="15" t="s">
        <v>30</v>
      </c>
      <c r="G39" s="15">
        <v>3805</v>
      </c>
      <c r="H39" s="5">
        <v>2009</v>
      </c>
      <c r="I39" s="15">
        <v>0.1</v>
      </c>
      <c r="J39" s="15">
        <f t="shared" si="7"/>
        <v>38050</v>
      </c>
      <c r="K39" s="15">
        <v>16</v>
      </c>
      <c r="L39" s="15">
        <v>1</v>
      </c>
      <c r="M39" s="86">
        <f>(J39/$J$18)*H39*($B$1/L39)</f>
        <v>0.38495048267867665</v>
      </c>
      <c r="N39" s="90">
        <f t="shared" si="8"/>
        <v>2.4059405167417291E-2</v>
      </c>
      <c r="O39" s="66"/>
      <c r="P39" s="67" t="s">
        <v>40</v>
      </c>
      <c r="Q39" s="68">
        <v>125</v>
      </c>
      <c r="R39" s="99">
        <f>AVERAGE(M108:M110)</f>
        <v>0.11447736733556908</v>
      </c>
      <c r="S39" s="105">
        <f>AVERAGE(N108:N110)</f>
        <v>7.1548354584730677E-3</v>
      </c>
      <c r="T39" s="102">
        <f>STDEV(M108:M110)</f>
        <v>1.4629804187827721E-3</v>
      </c>
      <c r="U39" s="108">
        <f>STDEV(N108:N110)</f>
        <v>9.1436276173923259E-5</v>
      </c>
      <c r="V39" s="118">
        <f t="shared" si="9"/>
        <v>2.351659457030908</v>
      </c>
      <c r="W39" s="119"/>
      <c r="X39" s="119"/>
      <c r="Y39" s="120"/>
      <c r="Z39" s="110"/>
      <c r="AA39" s="73"/>
      <c r="AB39" s="73"/>
    </row>
    <row r="40" spans="1:28" s="15" customFormat="1" x14ac:dyDescent="0.25">
      <c r="A40" s="13">
        <v>29</v>
      </c>
      <c r="B40" s="5" t="s">
        <v>22</v>
      </c>
      <c r="C40" s="5">
        <v>2</v>
      </c>
      <c r="D40" s="5">
        <v>1</v>
      </c>
      <c r="E40" s="5">
        <v>75</v>
      </c>
      <c r="F40" s="15" t="s">
        <v>30</v>
      </c>
      <c r="G40" s="15">
        <v>3511</v>
      </c>
      <c r="H40" s="5">
        <v>2009</v>
      </c>
      <c r="I40" s="15">
        <v>0.1</v>
      </c>
      <c r="J40" s="15">
        <f t="shared" si="7"/>
        <v>35110</v>
      </c>
      <c r="K40" s="15">
        <v>16</v>
      </c>
      <c r="L40" s="15">
        <v>1</v>
      </c>
      <c r="M40" s="86">
        <f>(J40/$J$19)*H40*($B$1/L40)</f>
        <v>0.33776110569017548</v>
      </c>
      <c r="N40" s="90">
        <f t="shared" si="8"/>
        <v>2.1110069105635967E-2</v>
      </c>
      <c r="O40" s="66"/>
    </row>
    <row r="41" spans="1:28" s="15" customFormat="1" x14ac:dyDescent="0.25">
      <c r="A41" s="13">
        <v>30</v>
      </c>
      <c r="B41" s="5" t="s">
        <v>23</v>
      </c>
      <c r="C41" s="5">
        <v>2</v>
      </c>
      <c r="D41" s="5">
        <v>1</v>
      </c>
      <c r="E41" s="5">
        <v>75</v>
      </c>
      <c r="F41" s="15" t="s">
        <v>30</v>
      </c>
      <c r="G41" s="15">
        <v>3883</v>
      </c>
      <c r="H41" s="5">
        <v>2009</v>
      </c>
      <c r="I41" s="15">
        <v>0.1</v>
      </c>
      <c r="J41" s="15">
        <f t="shared" si="7"/>
        <v>38830</v>
      </c>
      <c r="K41" s="15">
        <v>16</v>
      </c>
      <c r="L41" s="15">
        <v>1</v>
      </c>
      <c r="M41" s="86">
        <f>(J41/$J$20)*H41*($B$1/L41)</f>
        <v>0.37515442708333335</v>
      </c>
      <c r="N41" s="90">
        <f t="shared" si="8"/>
        <v>2.3447151692708335E-2</v>
      </c>
      <c r="O41" s="66"/>
    </row>
    <row r="42" spans="1:28" s="15" customFormat="1" x14ac:dyDescent="0.25">
      <c r="A42" s="13">
        <v>31</v>
      </c>
      <c r="B42" s="5" t="s">
        <v>24</v>
      </c>
      <c r="C42" s="5">
        <v>2</v>
      </c>
      <c r="D42" s="5">
        <v>1</v>
      </c>
      <c r="E42" s="5">
        <v>100</v>
      </c>
      <c r="F42" s="15" t="s">
        <v>30</v>
      </c>
      <c r="G42" s="15">
        <v>2844</v>
      </c>
      <c r="H42" s="5">
        <v>2017</v>
      </c>
      <c r="I42" s="15">
        <v>0.1</v>
      </c>
      <c r="J42" s="15">
        <f t="shared" si="7"/>
        <v>28440</v>
      </c>
      <c r="K42" s="15">
        <v>16</v>
      </c>
      <c r="L42" s="15">
        <v>1</v>
      </c>
      <c r="M42" s="86">
        <f>(J42/$J$21)*H42*($B$1/L42)</f>
        <v>0.27662909812199737</v>
      </c>
      <c r="N42" s="90">
        <f t="shared" si="8"/>
        <v>1.7289318632624836E-2</v>
      </c>
      <c r="O42" s="66"/>
    </row>
    <row r="43" spans="1:28" s="15" customFormat="1" x14ac:dyDescent="0.25">
      <c r="A43" s="13">
        <v>32</v>
      </c>
      <c r="B43" s="5" t="s">
        <v>25</v>
      </c>
      <c r="C43" s="5">
        <v>2</v>
      </c>
      <c r="D43" s="5">
        <v>1</v>
      </c>
      <c r="E43" s="5">
        <v>100</v>
      </c>
      <c r="F43" s="15" t="s">
        <v>30</v>
      </c>
      <c r="G43" s="15">
        <v>2901</v>
      </c>
      <c r="H43" s="5">
        <v>2017</v>
      </c>
      <c r="I43" s="15">
        <v>0.1</v>
      </c>
      <c r="J43" s="15">
        <f t="shared" si="7"/>
        <v>29010</v>
      </c>
      <c r="K43" s="15">
        <v>16</v>
      </c>
      <c r="L43" s="15">
        <v>1</v>
      </c>
      <c r="M43" s="86">
        <f>(J43/$J$22)*H43*($B$1/L43)</f>
        <v>0.28180924431601334</v>
      </c>
      <c r="N43" s="90">
        <f t="shared" si="8"/>
        <v>1.7613077769750834E-2</v>
      </c>
      <c r="O43" s="66"/>
    </row>
    <row r="44" spans="1:28" s="15" customFormat="1" x14ac:dyDescent="0.25">
      <c r="A44" s="13">
        <v>33</v>
      </c>
      <c r="B44" s="5" t="s">
        <v>26</v>
      </c>
      <c r="C44" s="5">
        <v>2</v>
      </c>
      <c r="D44" s="5">
        <v>1</v>
      </c>
      <c r="E44" s="5">
        <v>100</v>
      </c>
      <c r="F44" s="15" t="s">
        <v>30</v>
      </c>
      <c r="G44" s="15">
        <v>2848</v>
      </c>
      <c r="H44" s="5">
        <v>2017</v>
      </c>
      <c r="I44" s="15">
        <v>0.1</v>
      </c>
      <c r="J44" s="15">
        <f t="shared" si="7"/>
        <v>28480</v>
      </c>
      <c r="K44" s="15">
        <v>16</v>
      </c>
      <c r="L44" s="15">
        <v>1</v>
      </c>
      <c r="M44" s="86">
        <f>(J44/$J$23)*H44*($B$1/L44)</f>
        <v>0.27214499427917621</v>
      </c>
      <c r="N44" s="90">
        <f t="shared" si="8"/>
        <v>1.7009062142448513E-2</v>
      </c>
      <c r="O44" s="66"/>
    </row>
    <row r="45" spans="1:28" s="15" customFormat="1" x14ac:dyDescent="0.25">
      <c r="A45" s="13">
        <v>34</v>
      </c>
      <c r="B45" s="5" t="s">
        <v>27</v>
      </c>
      <c r="C45" s="5">
        <v>2</v>
      </c>
      <c r="D45" s="5">
        <v>1</v>
      </c>
      <c r="E45" s="5">
        <v>125</v>
      </c>
      <c r="F45" s="15" t="s">
        <v>30</v>
      </c>
      <c r="G45" s="15">
        <v>1698</v>
      </c>
      <c r="H45" s="5">
        <v>2035</v>
      </c>
      <c r="I45" s="15">
        <v>0.1</v>
      </c>
      <c r="J45" s="15">
        <f t="shared" si="7"/>
        <v>16980</v>
      </c>
      <c r="K45" s="15">
        <v>16</v>
      </c>
      <c r="L45" s="15">
        <v>1</v>
      </c>
      <c r="M45" s="86">
        <f>(J45/$J$24)*H45*($B$1/L45)</f>
        <v>0.1660119928206244</v>
      </c>
      <c r="N45" s="90">
        <f t="shared" si="8"/>
        <v>1.0375749551289025E-2</v>
      </c>
      <c r="O45" s="66"/>
    </row>
    <row r="46" spans="1:28" s="15" customFormat="1" x14ac:dyDescent="0.25">
      <c r="A46" s="13">
        <v>35</v>
      </c>
      <c r="B46" s="5" t="s">
        <v>28</v>
      </c>
      <c r="C46" s="5">
        <v>2</v>
      </c>
      <c r="D46" s="5">
        <v>1</v>
      </c>
      <c r="E46" s="5">
        <v>125</v>
      </c>
      <c r="F46" s="15" t="s">
        <v>30</v>
      </c>
      <c r="G46" s="15">
        <v>1664</v>
      </c>
      <c r="H46" s="5">
        <v>2035</v>
      </c>
      <c r="I46" s="15">
        <v>0.1</v>
      </c>
      <c r="J46" s="15">
        <f t="shared" si="7"/>
        <v>16640</v>
      </c>
      <c r="K46" s="15">
        <v>16</v>
      </c>
      <c r="L46" s="15">
        <v>1</v>
      </c>
      <c r="M46" s="86">
        <f>(J46/$J$25)*H46*($B$1/L46)</f>
        <v>0.16255816818231225</v>
      </c>
      <c r="N46" s="90">
        <f t="shared" si="8"/>
        <v>1.0159885511394516E-2</v>
      </c>
      <c r="O46" s="66"/>
    </row>
    <row r="47" spans="1:28" s="15" customFormat="1" x14ac:dyDescent="0.25">
      <c r="A47" s="13">
        <v>36</v>
      </c>
      <c r="B47" s="5" t="s">
        <v>29</v>
      </c>
      <c r="C47" s="5">
        <v>2</v>
      </c>
      <c r="D47" s="5">
        <v>1</v>
      </c>
      <c r="E47" s="5">
        <v>125</v>
      </c>
      <c r="F47" s="15" t="s">
        <v>30</v>
      </c>
      <c r="G47" s="15">
        <v>1516</v>
      </c>
      <c r="H47" s="5">
        <v>2035</v>
      </c>
      <c r="I47" s="15">
        <v>0.1</v>
      </c>
      <c r="J47" s="15">
        <f t="shared" si="7"/>
        <v>15160</v>
      </c>
      <c r="K47" s="15">
        <v>16</v>
      </c>
      <c r="L47" s="15">
        <v>1</v>
      </c>
      <c r="M47" s="86">
        <f>(J47/$J$26)*H47*($B$1/L47)</f>
        <v>0.14959577310155533</v>
      </c>
      <c r="N47" s="90">
        <f t="shared" si="8"/>
        <v>9.3497358188472084E-3</v>
      </c>
      <c r="O47" s="66"/>
    </row>
    <row r="48" spans="1:28" s="15" customFormat="1" x14ac:dyDescent="0.25">
      <c r="B48" s="5"/>
      <c r="C48" s="5"/>
      <c r="D48" s="5"/>
      <c r="E48" s="5"/>
      <c r="H48" s="5"/>
      <c r="M48" s="94"/>
      <c r="N48" s="90"/>
      <c r="O48" s="66"/>
    </row>
    <row r="49" spans="1:15" s="15" customFormat="1" x14ac:dyDescent="0.25">
      <c r="B49" s="5"/>
      <c r="C49" s="5"/>
      <c r="D49" s="5"/>
      <c r="E49" s="5"/>
      <c r="H49" s="5"/>
      <c r="M49" s="94"/>
      <c r="N49" s="90"/>
      <c r="O49" s="66"/>
    </row>
    <row r="50" spans="1:15" s="15" customFormat="1" x14ac:dyDescent="0.25">
      <c r="B50" s="5"/>
      <c r="C50" s="5"/>
      <c r="D50" s="5"/>
      <c r="E50" s="5"/>
      <c r="H50" s="5"/>
      <c r="M50" s="94"/>
      <c r="N50" s="90"/>
      <c r="O50" s="66"/>
    </row>
    <row r="51" spans="1:15" s="15" customFormat="1" x14ac:dyDescent="0.25">
      <c r="A51" s="13">
        <v>37</v>
      </c>
      <c r="B51" s="5" t="s">
        <v>11</v>
      </c>
      <c r="C51" s="5">
        <v>2</v>
      </c>
      <c r="D51" s="5">
        <v>1</v>
      </c>
      <c r="E51" s="5">
        <v>5</v>
      </c>
      <c r="F51" s="15" t="s">
        <v>38</v>
      </c>
      <c r="G51" s="15">
        <v>1206</v>
      </c>
      <c r="H51" s="5">
        <v>2004</v>
      </c>
      <c r="I51" s="15">
        <v>0.4</v>
      </c>
      <c r="J51" s="15">
        <f t="shared" ref="J51:J68" si="11">G51/I51</f>
        <v>3015</v>
      </c>
      <c r="K51" s="15">
        <v>16</v>
      </c>
      <c r="L51" s="15">
        <v>1</v>
      </c>
      <c r="M51" s="86">
        <f>(J51/$J$9)*H51*($B$1/L51)</f>
        <v>3.0622256010098117E-2</v>
      </c>
      <c r="N51" s="90">
        <f t="shared" si="8"/>
        <v>1.9138910006311323E-3</v>
      </c>
      <c r="O51" s="66"/>
    </row>
    <row r="52" spans="1:15" s="15" customFormat="1" x14ac:dyDescent="0.25">
      <c r="A52" s="13">
        <v>38</v>
      </c>
      <c r="B52" s="5" t="s">
        <v>13</v>
      </c>
      <c r="C52" s="5">
        <v>2</v>
      </c>
      <c r="D52" s="5">
        <v>1</v>
      </c>
      <c r="E52" s="5">
        <v>5</v>
      </c>
      <c r="F52" s="15" t="s">
        <v>38</v>
      </c>
      <c r="G52" s="15">
        <v>1291</v>
      </c>
      <c r="H52" s="5">
        <v>2004</v>
      </c>
      <c r="I52" s="15">
        <v>0.4</v>
      </c>
      <c r="J52" s="15">
        <f t="shared" si="11"/>
        <v>3227.5</v>
      </c>
      <c r="K52" s="15">
        <v>16</v>
      </c>
      <c r="L52" s="15">
        <v>1</v>
      </c>
      <c r="M52" s="86">
        <f>(J52/$J$10)*H52*($B$1/L52)</f>
        <v>3.2198605162308387E-2</v>
      </c>
      <c r="N52" s="90">
        <f t="shared" si="8"/>
        <v>2.0124128226442742E-3</v>
      </c>
      <c r="O52" s="66"/>
    </row>
    <row r="53" spans="1:15" s="15" customFormat="1" x14ac:dyDescent="0.25">
      <c r="A53" s="13">
        <v>39</v>
      </c>
      <c r="B53" s="5" t="s">
        <v>14</v>
      </c>
      <c r="C53" s="5">
        <v>2</v>
      </c>
      <c r="D53" s="5">
        <v>1</v>
      </c>
      <c r="E53" s="5">
        <v>5</v>
      </c>
      <c r="F53" s="15" t="s">
        <v>38</v>
      </c>
      <c r="G53" s="15">
        <v>1155</v>
      </c>
      <c r="H53" s="5">
        <v>2004</v>
      </c>
      <c r="I53" s="15">
        <v>0.4</v>
      </c>
      <c r="J53" s="15">
        <f t="shared" si="11"/>
        <v>2887.5</v>
      </c>
      <c r="K53" s="15">
        <v>16</v>
      </c>
      <c r="L53" s="15">
        <v>1</v>
      </c>
      <c r="M53" s="86">
        <f>(J53/$J$11)*H53*($B$1/L53)</f>
        <v>2.8660743322804331E-2</v>
      </c>
      <c r="N53" s="90">
        <f t="shared" si="8"/>
        <v>1.7912964576752707E-3</v>
      </c>
      <c r="O53" s="66"/>
    </row>
    <row r="54" spans="1:15" s="15" customFormat="1" x14ac:dyDescent="0.25">
      <c r="A54" s="13">
        <v>40</v>
      </c>
      <c r="B54" s="5" t="s">
        <v>15</v>
      </c>
      <c r="C54" s="5">
        <v>2</v>
      </c>
      <c r="D54" s="5">
        <v>1</v>
      </c>
      <c r="E54" s="5">
        <v>25</v>
      </c>
      <c r="F54" s="15" t="s">
        <v>38</v>
      </c>
      <c r="G54" s="15">
        <v>1542</v>
      </c>
      <c r="H54" s="5">
        <v>2005</v>
      </c>
      <c r="I54" s="15">
        <v>0.4</v>
      </c>
      <c r="J54" s="15">
        <f t="shared" si="11"/>
        <v>3855</v>
      </c>
      <c r="K54" s="15">
        <v>16</v>
      </c>
      <c r="L54" s="15">
        <v>1</v>
      </c>
      <c r="M54" s="86">
        <f>(J54/$J$12)*H54*($B$1/L54)</f>
        <v>3.9026329452785613E-2</v>
      </c>
      <c r="N54" s="90">
        <f t="shared" si="8"/>
        <v>2.4391455907991008E-3</v>
      </c>
      <c r="O54" s="66"/>
    </row>
    <row r="55" spans="1:15" s="15" customFormat="1" x14ac:dyDescent="0.25">
      <c r="A55" s="13">
        <v>41</v>
      </c>
      <c r="B55" s="5" t="s">
        <v>16</v>
      </c>
      <c r="C55" s="5">
        <v>2</v>
      </c>
      <c r="D55" s="5">
        <v>1</v>
      </c>
      <c r="E55" s="5">
        <v>25</v>
      </c>
      <c r="F55" s="15" t="s">
        <v>38</v>
      </c>
      <c r="G55" s="15">
        <v>1153</v>
      </c>
      <c r="H55" s="5">
        <v>2005</v>
      </c>
      <c r="I55" s="15">
        <v>0.4</v>
      </c>
      <c r="J55" s="15">
        <f t="shared" si="11"/>
        <v>2882.5</v>
      </c>
      <c r="K55" s="15">
        <v>16</v>
      </c>
      <c r="L55" s="15">
        <v>1</v>
      </c>
      <c r="M55" s="86">
        <f>(J55/$J$13)*H55*($B$1/L55)</f>
        <v>2.9927587933561307E-2</v>
      </c>
      <c r="N55" s="90">
        <f t="shared" si="8"/>
        <v>1.8704742458475817E-3</v>
      </c>
      <c r="O55" s="66"/>
    </row>
    <row r="56" spans="1:15" s="15" customFormat="1" x14ac:dyDescent="0.25">
      <c r="A56" s="13">
        <v>42</v>
      </c>
      <c r="B56" s="5" t="s">
        <v>17</v>
      </c>
      <c r="C56" s="5">
        <v>2</v>
      </c>
      <c r="D56" s="5">
        <v>1</v>
      </c>
      <c r="E56" s="5">
        <v>25</v>
      </c>
      <c r="F56" s="15" t="s">
        <v>38</v>
      </c>
      <c r="G56" s="15">
        <v>2171</v>
      </c>
      <c r="H56" s="5">
        <v>2005</v>
      </c>
      <c r="I56" s="15">
        <v>0.4</v>
      </c>
      <c r="J56" s="15">
        <f t="shared" si="11"/>
        <v>5427.5</v>
      </c>
      <c r="K56" s="15">
        <v>16</v>
      </c>
      <c r="L56" s="15">
        <v>1</v>
      </c>
      <c r="M56" s="86">
        <f>(J56/$J$14)*H56*($B$1/L56)</f>
        <v>5.2305632515916065E-2</v>
      </c>
      <c r="N56" s="90">
        <f t="shared" si="8"/>
        <v>3.269102032244754E-3</v>
      </c>
      <c r="O56" s="66"/>
    </row>
    <row r="57" spans="1:15" s="15" customFormat="1" x14ac:dyDescent="0.25">
      <c r="A57" s="13">
        <v>43</v>
      </c>
      <c r="B57" s="5" t="s">
        <v>18</v>
      </c>
      <c r="C57" s="5">
        <v>2</v>
      </c>
      <c r="D57" s="5">
        <v>1</v>
      </c>
      <c r="E57" s="5">
        <v>45</v>
      </c>
      <c r="F57" s="15" t="s">
        <v>38</v>
      </c>
      <c r="G57" s="15">
        <v>2092</v>
      </c>
      <c r="H57" s="5">
        <v>2001</v>
      </c>
      <c r="I57" s="15">
        <v>0.4</v>
      </c>
      <c r="J57" s="15">
        <f t="shared" si="11"/>
        <v>5230</v>
      </c>
      <c r="K57" s="15">
        <v>16</v>
      </c>
      <c r="L57" s="15">
        <v>1</v>
      </c>
      <c r="M57" s="86">
        <f>(J57/$J$15)*H57*($B$1/L57)</f>
        <v>4.870198703989885E-2</v>
      </c>
      <c r="N57" s="90">
        <f t="shared" si="8"/>
        <v>3.0438741899936781E-3</v>
      </c>
      <c r="O57" s="66"/>
    </row>
    <row r="58" spans="1:15" s="15" customFormat="1" x14ac:dyDescent="0.25">
      <c r="A58" s="13">
        <v>44</v>
      </c>
      <c r="B58" s="5" t="s">
        <v>19</v>
      </c>
      <c r="C58" s="5">
        <v>2</v>
      </c>
      <c r="D58" s="5">
        <v>1</v>
      </c>
      <c r="E58" s="5">
        <v>45</v>
      </c>
      <c r="F58" s="15" t="s">
        <v>38</v>
      </c>
      <c r="G58" s="15">
        <v>1260</v>
      </c>
      <c r="H58" s="5">
        <v>2001</v>
      </c>
      <c r="I58" s="15">
        <v>0.4</v>
      </c>
      <c r="J58" s="15">
        <f t="shared" si="11"/>
        <v>3150</v>
      </c>
      <c r="K58" s="15">
        <v>16</v>
      </c>
      <c r="L58" s="15">
        <v>1</v>
      </c>
      <c r="M58" s="86">
        <f>(J58/$J$16)*H58*($B$1/L58)</f>
        <v>3.1568165066525551E-2</v>
      </c>
      <c r="N58" s="90">
        <f t="shared" si="8"/>
        <v>1.9730103166578469E-3</v>
      </c>
      <c r="O58" s="66"/>
    </row>
    <row r="59" spans="1:15" s="15" customFormat="1" x14ac:dyDescent="0.25">
      <c r="A59" s="13">
        <v>45</v>
      </c>
      <c r="B59" s="5" t="s">
        <v>20</v>
      </c>
      <c r="C59" s="5">
        <v>2</v>
      </c>
      <c r="D59" s="5">
        <v>1</v>
      </c>
      <c r="E59" s="5">
        <v>45</v>
      </c>
      <c r="F59" s="15" t="s">
        <v>38</v>
      </c>
      <c r="G59" s="15">
        <v>1192</v>
      </c>
      <c r="H59" s="5">
        <v>2001</v>
      </c>
      <c r="I59" s="15">
        <v>0.4</v>
      </c>
      <c r="J59" s="15">
        <f t="shared" si="11"/>
        <v>2980</v>
      </c>
      <c r="K59" s="15">
        <v>16</v>
      </c>
      <c r="L59" s="15">
        <v>1</v>
      </c>
      <c r="M59" s="86">
        <f>(J59/$J$17)*H59*($B$1/L59)</f>
        <v>2.9751467625628379E-2</v>
      </c>
      <c r="N59" s="90">
        <f t="shared" si="8"/>
        <v>1.8594667266017737E-3</v>
      </c>
      <c r="O59" s="66"/>
    </row>
    <row r="60" spans="1:15" s="15" customFormat="1" x14ac:dyDescent="0.25">
      <c r="A60" s="13">
        <v>46</v>
      </c>
      <c r="B60" s="5" t="s">
        <v>21</v>
      </c>
      <c r="C60" s="5">
        <v>2</v>
      </c>
      <c r="D60" s="5">
        <v>1</v>
      </c>
      <c r="E60" s="5">
        <v>75</v>
      </c>
      <c r="F60" s="15" t="s">
        <v>38</v>
      </c>
      <c r="G60" s="15">
        <v>567</v>
      </c>
      <c r="H60" s="5">
        <v>2009</v>
      </c>
      <c r="I60" s="15">
        <v>0.4</v>
      </c>
      <c r="J60" s="15">
        <f t="shared" si="11"/>
        <v>1417.5</v>
      </c>
      <c r="K60" s="15">
        <v>16</v>
      </c>
      <c r="L60" s="15">
        <v>1</v>
      </c>
      <c r="M60" s="86">
        <f>(J60/$J$18)*H60*($B$1/L60)</f>
        <v>1.4340796562339662E-2</v>
      </c>
      <c r="N60" s="90">
        <f t="shared" si="8"/>
        <v>8.9629978514622888E-4</v>
      </c>
      <c r="O60" s="66"/>
    </row>
    <row r="61" spans="1:15" s="15" customFormat="1" x14ac:dyDescent="0.25">
      <c r="A61" s="13">
        <v>47</v>
      </c>
      <c r="B61" s="5" t="s">
        <v>22</v>
      </c>
      <c r="C61" s="5">
        <v>2</v>
      </c>
      <c r="D61" s="5">
        <v>1</v>
      </c>
      <c r="E61" s="5">
        <v>75</v>
      </c>
      <c r="F61" s="15" t="s">
        <v>38</v>
      </c>
      <c r="G61" s="15">
        <v>742</v>
      </c>
      <c r="H61" s="5">
        <v>2009</v>
      </c>
      <c r="I61" s="15">
        <v>0.4</v>
      </c>
      <c r="J61" s="15">
        <f t="shared" si="11"/>
        <v>1855</v>
      </c>
      <c r="K61" s="15">
        <v>16</v>
      </c>
      <c r="L61" s="15">
        <v>1</v>
      </c>
      <c r="M61" s="86">
        <f>(J61/$J$19)*H61*($B$1/L61)</f>
        <v>1.7845253519090731E-2</v>
      </c>
      <c r="N61" s="90">
        <f t="shared" si="8"/>
        <v>1.1153283449431707E-3</v>
      </c>
      <c r="O61" s="66"/>
    </row>
    <row r="62" spans="1:15" s="15" customFormat="1" x14ac:dyDescent="0.25">
      <c r="A62" s="13">
        <v>48</v>
      </c>
      <c r="B62" s="5" t="s">
        <v>23</v>
      </c>
      <c r="C62" s="5">
        <v>2</v>
      </c>
      <c r="D62" s="5">
        <v>1</v>
      </c>
      <c r="E62" s="5">
        <v>75</v>
      </c>
      <c r="F62" s="15" t="s">
        <v>38</v>
      </c>
      <c r="G62" s="15">
        <v>603</v>
      </c>
      <c r="H62" s="5">
        <v>2009</v>
      </c>
      <c r="I62" s="15">
        <v>0.4</v>
      </c>
      <c r="J62" s="15">
        <f t="shared" si="11"/>
        <v>1507.5</v>
      </c>
      <c r="K62" s="15">
        <v>16</v>
      </c>
      <c r="L62" s="15">
        <v>1</v>
      </c>
      <c r="M62" s="86">
        <f>(J62/$J$20)*H62*($B$1/L62)</f>
        <v>1.4564648437500001E-2</v>
      </c>
      <c r="N62" s="90">
        <f t="shared" si="8"/>
        <v>9.1029052734375006E-4</v>
      </c>
      <c r="O62" s="66"/>
    </row>
    <row r="63" spans="1:15" s="15" customFormat="1" x14ac:dyDescent="0.25">
      <c r="A63" s="13">
        <v>49</v>
      </c>
      <c r="B63" s="5" t="s">
        <v>24</v>
      </c>
      <c r="C63" s="5">
        <v>2</v>
      </c>
      <c r="D63" s="5">
        <v>1</v>
      </c>
      <c r="E63" s="5">
        <v>100</v>
      </c>
      <c r="F63" s="15" t="s">
        <v>38</v>
      </c>
      <c r="G63" s="15">
        <v>354</v>
      </c>
      <c r="H63" s="5">
        <v>2017</v>
      </c>
      <c r="I63" s="15">
        <v>0.4</v>
      </c>
      <c r="J63" s="15">
        <f t="shared" si="11"/>
        <v>885</v>
      </c>
      <c r="K63" s="15">
        <v>16</v>
      </c>
      <c r="L63" s="15">
        <v>1</v>
      </c>
      <c r="M63" s="86">
        <f>(J63/$J$21)*H63*($B$1/L63)</f>
        <v>8.6081839605473883E-3</v>
      </c>
      <c r="N63" s="90">
        <f t="shared" si="8"/>
        <v>5.3801149753421177E-4</v>
      </c>
      <c r="O63" s="66"/>
    </row>
    <row r="64" spans="1:15" s="15" customFormat="1" x14ac:dyDescent="0.25">
      <c r="A64" s="13">
        <v>50</v>
      </c>
      <c r="B64" s="5" t="s">
        <v>25</v>
      </c>
      <c r="C64" s="5">
        <v>2</v>
      </c>
      <c r="D64" s="5">
        <v>1</v>
      </c>
      <c r="E64" s="5">
        <v>100</v>
      </c>
      <c r="F64" s="15" t="s">
        <v>38</v>
      </c>
      <c r="G64" s="15">
        <v>307</v>
      </c>
      <c r="H64" s="5">
        <v>2017</v>
      </c>
      <c r="I64" s="15">
        <v>0.4</v>
      </c>
      <c r="J64" s="15">
        <f t="shared" si="11"/>
        <v>767.5</v>
      </c>
      <c r="K64" s="15">
        <v>16</v>
      </c>
      <c r="L64" s="15">
        <v>1</v>
      </c>
      <c r="M64" s="86">
        <f>(J64/$J$22)*H64*($B$1/L64)</f>
        <v>7.4556564981916647E-3</v>
      </c>
      <c r="N64" s="90">
        <f t="shared" si="8"/>
        <v>4.6597853113697905E-4</v>
      </c>
      <c r="O64" s="66"/>
    </row>
    <row r="65" spans="1:15" s="15" customFormat="1" x14ac:dyDescent="0.25">
      <c r="A65" s="13">
        <v>51</v>
      </c>
      <c r="B65" s="5" t="s">
        <v>26</v>
      </c>
      <c r="C65" s="5">
        <v>2</v>
      </c>
      <c r="D65" s="5">
        <v>1</v>
      </c>
      <c r="E65" s="5">
        <v>100</v>
      </c>
      <c r="F65" s="15" t="s">
        <v>38</v>
      </c>
      <c r="G65" s="15">
        <v>287</v>
      </c>
      <c r="H65" s="5">
        <v>2017</v>
      </c>
      <c r="I65" s="15">
        <v>0.4</v>
      </c>
      <c r="J65" s="15">
        <f t="shared" si="11"/>
        <v>717.5</v>
      </c>
      <c r="K65" s="15">
        <v>16</v>
      </c>
      <c r="L65" s="15">
        <v>1</v>
      </c>
      <c r="M65" s="86">
        <f>(J65/$J$23)*H65*($B$1/L65)</f>
        <v>6.8561809478689933E-3</v>
      </c>
      <c r="N65" s="90">
        <f t="shared" si="8"/>
        <v>4.2851130924181208E-4</v>
      </c>
      <c r="O65" s="66"/>
    </row>
    <row r="66" spans="1:15" s="15" customFormat="1" x14ac:dyDescent="0.25">
      <c r="A66" s="13">
        <v>52</v>
      </c>
      <c r="B66" s="5" t="s">
        <v>27</v>
      </c>
      <c r="C66" s="5">
        <v>2</v>
      </c>
      <c r="D66" s="5">
        <v>1</v>
      </c>
      <c r="E66" s="5">
        <v>125</v>
      </c>
      <c r="F66" s="15" t="s">
        <v>38</v>
      </c>
      <c r="G66" s="15">
        <v>173</v>
      </c>
      <c r="H66" s="5">
        <v>2035</v>
      </c>
      <c r="I66" s="15">
        <v>0.4</v>
      </c>
      <c r="J66" s="15">
        <f t="shared" si="11"/>
        <v>432.5</v>
      </c>
      <c r="K66" s="15">
        <v>16</v>
      </c>
      <c r="L66" s="15">
        <v>1</v>
      </c>
      <c r="M66" s="86">
        <f>(J66/$J$24)*H66*($B$1/L66)</f>
        <v>4.228515129265021E-3</v>
      </c>
      <c r="N66" s="90">
        <f t="shared" si="8"/>
        <v>2.6428219557906381E-4</v>
      </c>
      <c r="O66" s="66"/>
    </row>
    <row r="67" spans="1:15" s="15" customFormat="1" x14ac:dyDescent="0.25">
      <c r="A67" s="13">
        <v>53</v>
      </c>
      <c r="B67" s="5" t="s">
        <v>28</v>
      </c>
      <c r="C67" s="5">
        <v>2</v>
      </c>
      <c r="D67" s="5">
        <v>1</v>
      </c>
      <c r="E67" s="5">
        <v>125</v>
      </c>
      <c r="F67" s="15" t="s">
        <v>38</v>
      </c>
      <c r="G67" s="15">
        <v>170</v>
      </c>
      <c r="H67" s="5">
        <v>2035</v>
      </c>
      <c r="I67" s="15">
        <v>0.4</v>
      </c>
      <c r="J67" s="15">
        <f t="shared" si="11"/>
        <v>425</v>
      </c>
      <c r="K67" s="15">
        <v>16</v>
      </c>
      <c r="L67" s="15">
        <v>1</v>
      </c>
      <c r="M67" s="86">
        <f>(J67/$J$25)*H67*($B$1/L67)</f>
        <v>4.1518762907141044E-3</v>
      </c>
      <c r="N67" s="90">
        <f t="shared" si="8"/>
        <v>2.5949226816963152E-4</v>
      </c>
      <c r="O67" s="66"/>
    </row>
    <row r="68" spans="1:15" s="15" customFormat="1" x14ac:dyDescent="0.25">
      <c r="A68" s="13">
        <v>54</v>
      </c>
      <c r="B68" s="5" t="s">
        <v>29</v>
      </c>
      <c r="C68" s="5">
        <v>2</v>
      </c>
      <c r="D68" s="5">
        <v>1</v>
      </c>
      <c r="E68" s="5">
        <v>125</v>
      </c>
      <c r="F68" s="15" t="s">
        <v>38</v>
      </c>
      <c r="G68" s="15">
        <v>152</v>
      </c>
      <c r="H68" s="5">
        <v>2035</v>
      </c>
      <c r="I68" s="15">
        <v>0.4</v>
      </c>
      <c r="J68" s="15">
        <f t="shared" si="11"/>
        <v>380</v>
      </c>
      <c r="K68" s="15">
        <v>16</v>
      </c>
      <c r="L68" s="15">
        <v>1</v>
      </c>
      <c r="M68" s="86">
        <f>(J68/$J$26)*H68*($B$1/L68)</f>
        <v>3.7497621225983531E-3</v>
      </c>
      <c r="N68" s="90">
        <f t="shared" si="8"/>
        <v>2.3436013266239707E-4</v>
      </c>
      <c r="O68" s="66"/>
    </row>
    <row r="69" spans="1:15" s="15" customFormat="1" x14ac:dyDescent="0.25">
      <c r="B69" s="5"/>
      <c r="C69" s="5"/>
      <c r="D69" s="5"/>
      <c r="E69" s="5"/>
      <c r="H69" s="5"/>
      <c r="M69" s="94"/>
      <c r="N69" s="90"/>
      <c r="O69" s="66"/>
    </row>
    <row r="70" spans="1:15" s="15" customFormat="1" x14ac:dyDescent="0.25">
      <c r="B70" s="5"/>
      <c r="C70" s="5"/>
      <c r="D70" s="5"/>
      <c r="E70" s="5"/>
      <c r="H70" s="5"/>
      <c r="M70" s="94"/>
      <c r="N70" s="90"/>
      <c r="O70" s="66"/>
    </row>
    <row r="71" spans="1:15" s="15" customFormat="1" x14ac:dyDescent="0.25">
      <c r="B71" s="5"/>
      <c r="C71" s="5"/>
      <c r="D71" s="5"/>
      <c r="E71" s="5"/>
      <c r="H71" s="5"/>
      <c r="M71" s="94"/>
      <c r="N71" s="90"/>
      <c r="O71" s="66"/>
    </row>
    <row r="72" spans="1:15" s="15" customFormat="1" ht="19.5" customHeight="1" x14ac:dyDescent="0.25">
      <c r="A72" s="13">
        <v>55</v>
      </c>
      <c r="B72" s="5" t="s">
        <v>11</v>
      </c>
      <c r="C72" s="5">
        <v>2</v>
      </c>
      <c r="D72" s="5">
        <v>1</v>
      </c>
      <c r="E72" s="5">
        <v>5</v>
      </c>
      <c r="F72" s="15" t="s">
        <v>39</v>
      </c>
      <c r="G72" s="15">
        <v>2012</v>
      </c>
      <c r="H72" s="5">
        <v>2004</v>
      </c>
      <c r="I72" s="15">
        <v>0.4</v>
      </c>
      <c r="J72" s="15">
        <f t="shared" ref="J72:J89" si="12">G72/I72</f>
        <v>5030</v>
      </c>
      <c r="K72" s="15">
        <v>16</v>
      </c>
      <c r="L72" s="15">
        <v>1</v>
      </c>
      <c r="M72" s="86">
        <f>(J72/$J$9)*H72*($B$1/L72)</f>
        <v>5.108787652762637E-2</v>
      </c>
      <c r="N72" s="90">
        <f t="shared" si="8"/>
        <v>3.1929922829766482E-3</v>
      </c>
      <c r="O72" s="66"/>
    </row>
    <row r="73" spans="1:15" s="15" customFormat="1" x14ac:dyDescent="0.25">
      <c r="A73" s="13">
        <v>56</v>
      </c>
      <c r="B73" s="5" t="s">
        <v>13</v>
      </c>
      <c r="C73" s="5">
        <v>2</v>
      </c>
      <c r="D73" s="5">
        <v>1</v>
      </c>
      <c r="E73" s="5">
        <v>5</v>
      </c>
      <c r="F73" s="15" t="s">
        <v>39</v>
      </c>
      <c r="G73" s="15">
        <v>1889</v>
      </c>
      <c r="H73" s="5">
        <v>2004</v>
      </c>
      <c r="I73" s="15">
        <v>0.4</v>
      </c>
      <c r="J73" s="15">
        <f t="shared" si="12"/>
        <v>4722.5</v>
      </c>
      <c r="K73" s="15">
        <v>16</v>
      </c>
      <c r="L73" s="15">
        <v>1</v>
      </c>
      <c r="M73" s="86">
        <f>(J73/$J$10)*H73*($B$1/L73)</f>
        <v>4.7113218552750233E-2</v>
      </c>
      <c r="N73" s="90">
        <f t="shared" si="8"/>
        <v>2.9445761595468896E-3</v>
      </c>
      <c r="O73" s="66"/>
    </row>
    <row r="74" spans="1:15" s="15" customFormat="1" x14ac:dyDescent="0.25">
      <c r="A74" s="13">
        <v>57</v>
      </c>
      <c r="B74" s="5" t="s">
        <v>14</v>
      </c>
      <c r="C74" s="5">
        <v>2</v>
      </c>
      <c r="D74" s="5">
        <v>1</v>
      </c>
      <c r="E74" s="5">
        <v>5</v>
      </c>
      <c r="F74" s="15" t="s">
        <v>39</v>
      </c>
      <c r="G74" s="15">
        <v>2007</v>
      </c>
      <c r="H74" s="5">
        <v>2004</v>
      </c>
      <c r="I74" s="15">
        <v>0.4</v>
      </c>
      <c r="J74" s="15">
        <f t="shared" si="12"/>
        <v>5017.5</v>
      </c>
      <c r="K74" s="15">
        <v>16</v>
      </c>
      <c r="L74" s="15">
        <v>1</v>
      </c>
      <c r="M74" s="86">
        <f>(J74/$J$11)*H74*($B$1/L74)</f>
        <v>4.9802694241444408E-2</v>
      </c>
      <c r="N74" s="90">
        <f t="shared" si="8"/>
        <v>3.1126683900902755E-3</v>
      </c>
      <c r="O74" s="66"/>
    </row>
    <row r="75" spans="1:15" s="15" customFormat="1" x14ac:dyDescent="0.25">
      <c r="A75" s="13">
        <v>58</v>
      </c>
      <c r="B75" s="5" t="s">
        <v>15</v>
      </c>
      <c r="C75" s="5">
        <v>2</v>
      </c>
      <c r="D75" s="5">
        <v>1</v>
      </c>
      <c r="E75" s="5">
        <v>25</v>
      </c>
      <c r="F75" s="15" t="s">
        <v>39</v>
      </c>
      <c r="G75" s="15">
        <v>1516</v>
      </c>
      <c r="H75" s="5">
        <v>2005</v>
      </c>
      <c r="I75" s="15">
        <v>0.4</v>
      </c>
      <c r="J75" s="15">
        <f t="shared" si="12"/>
        <v>3790</v>
      </c>
      <c r="K75" s="15">
        <v>16</v>
      </c>
      <c r="L75" s="15">
        <v>1</v>
      </c>
      <c r="M75" s="86">
        <f>(J75/$J$12)*H75*($B$1/L75)</f>
        <v>3.8368297957472756E-2</v>
      </c>
      <c r="N75" s="90">
        <f t="shared" si="8"/>
        <v>2.3980186223420473E-3</v>
      </c>
      <c r="O75" s="66"/>
    </row>
    <row r="76" spans="1:15" s="15" customFormat="1" x14ac:dyDescent="0.25">
      <c r="A76" s="13">
        <v>59</v>
      </c>
      <c r="B76" s="5" t="s">
        <v>16</v>
      </c>
      <c r="C76" s="5">
        <v>2</v>
      </c>
      <c r="D76" s="5">
        <v>1</v>
      </c>
      <c r="E76" s="5">
        <v>25</v>
      </c>
      <c r="F76" s="15" t="s">
        <v>39</v>
      </c>
      <c r="G76" s="15">
        <v>1446</v>
      </c>
      <c r="H76" s="5">
        <v>2005</v>
      </c>
      <c r="I76" s="15">
        <v>0.4</v>
      </c>
      <c r="J76" s="15">
        <f t="shared" si="12"/>
        <v>3615</v>
      </c>
      <c r="K76" s="15">
        <v>16</v>
      </c>
      <c r="L76" s="15">
        <v>1</v>
      </c>
      <c r="M76" s="86">
        <f>(J76/$J$13)*H76*($B$1/L76)</f>
        <v>3.7532777234978013E-2</v>
      </c>
      <c r="N76" s="90">
        <f t="shared" si="8"/>
        <v>2.3457985771861258E-3</v>
      </c>
      <c r="O76" s="66"/>
    </row>
    <row r="77" spans="1:15" s="15" customFormat="1" x14ac:dyDescent="0.25">
      <c r="A77" s="13">
        <v>60</v>
      </c>
      <c r="B77" s="5" t="s">
        <v>17</v>
      </c>
      <c r="C77" s="5">
        <v>2</v>
      </c>
      <c r="D77" s="5">
        <v>1</v>
      </c>
      <c r="E77" s="5">
        <v>25</v>
      </c>
      <c r="F77" s="15" t="s">
        <v>39</v>
      </c>
      <c r="G77" s="15">
        <v>2003</v>
      </c>
      <c r="H77" s="5">
        <v>2005</v>
      </c>
      <c r="I77" s="15">
        <v>0.4</v>
      </c>
      <c r="J77" s="15">
        <f t="shared" si="12"/>
        <v>5007.5</v>
      </c>
      <c r="K77" s="15">
        <v>16</v>
      </c>
      <c r="L77" s="15">
        <v>1</v>
      </c>
      <c r="M77" s="86">
        <f>(J77/$J$14)*H77*($B$1/L77)</f>
        <v>4.8258029446973688E-2</v>
      </c>
      <c r="N77" s="90">
        <f t="shared" si="8"/>
        <v>3.0161268404358555E-3</v>
      </c>
      <c r="O77" s="66"/>
    </row>
    <row r="78" spans="1:15" s="15" customFormat="1" x14ac:dyDescent="0.25">
      <c r="A78" s="13">
        <v>61</v>
      </c>
      <c r="B78" s="5" t="s">
        <v>18</v>
      </c>
      <c r="C78" s="5">
        <v>2</v>
      </c>
      <c r="D78" s="5">
        <v>1</v>
      </c>
      <c r="E78" s="5">
        <v>45</v>
      </c>
      <c r="F78" s="15" t="s">
        <v>39</v>
      </c>
      <c r="G78" s="15">
        <v>1922</v>
      </c>
      <c r="H78" s="5">
        <v>2001</v>
      </c>
      <c r="I78" s="15">
        <v>0.4</v>
      </c>
      <c r="J78" s="15">
        <f t="shared" si="12"/>
        <v>4805</v>
      </c>
      <c r="K78" s="15">
        <v>16</v>
      </c>
      <c r="L78" s="15">
        <v>1</v>
      </c>
      <c r="M78" s="86">
        <f>(J78/$J$15)*H78*($B$1/L78)</f>
        <v>4.4744368590193873E-2</v>
      </c>
      <c r="N78" s="90">
        <f t="shared" si="8"/>
        <v>2.796523036887117E-3</v>
      </c>
      <c r="O78" s="66"/>
    </row>
    <row r="79" spans="1:15" s="15" customFormat="1" x14ac:dyDescent="0.25">
      <c r="A79" s="13">
        <v>62</v>
      </c>
      <c r="B79" s="5" t="s">
        <v>19</v>
      </c>
      <c r="C79" s="5">
        <v>2</v>
      </c>
      <c r="D79" s="5">
        <v>1</v>
      </c>
      <c r="E79" s="5">
        <v>45</v>
      </c>
      <c r="F79" s="15" t="s">
        <v>39</v>
      </c>
      <c r="G79" s="15">
        <v>2381</v>
      </c>
      <c r="H79" s="5">
        <v>2001</v>
      </c>
      <c r="I79" s="15">
        <v>0.4</v>
      </c>
      <c r="J79" s="15">
        <f t="shared" si="12"/>
        <v>5952.5</v>
      </c>
      <c r="K79" s="15">
        <v>16</v>
      </c>
      <c r="L79" s="15">
        <v>1</v>
      </c>
      <c r="M79" s="86">
        <f>(J79/$J$16)*H79*($B$1/L79)</f>
        <v>5.9653810336029636E-2</v>
      </c>
      <c r="N79" s="90">
        <f t="shared" si="8"/>
        <v>3.7283631460018523E-3</v>
      </c>
      <c r="O79" s="66"/>
    </row>
    <row r="80" spans="1:15" s="15" customFormat="1" x14ac:dyDescent="0.25">
      <c r="A80" s="13">
        <v>63</v>
      </c>
      <c r="B80" s="5" t="s">
        <v>20</v>
      </c>
      <c r="C80" s="5">
        <v>2</v>
      </c>
      <c r="D80" s="5">
        <v>1</v>
      </c>
      <c r="E80" s="5">
        <v>45</v>
      </c>
      <c r="F80" s="15" t="s">
        <v>39</v>
      </c>
      <c r="G80" s="15">
        <v>1953</v>
      </c>
      <c r="H80" s="5">
        <v>2001</v>
      </c>
      <c r="I80" s="15">
        <v>0.4</v>
      </c>
      <c r="J80" s="15">
        <f t="shared" si="12"/>
        <v>4882.5</v>
      </c>
      <c r="K80" s="15">
        <v>16</v>
      </c>
      <c r="L80" s="15">
        <v>1</v>
      </c>
      <c r="M80" s="86">
        <f>(J80/$J$17)*H80*($B$1/L80)</f>
        <v>4.8745483450379379E-2</v>
      </c>
      <c r="N80" s="90">
        <f t="shared" si="8"/>
        <v>3.0465927156487112E-3</v>
      </c>
      <c r="O80" s="66"/>
    </row>
    <row r="81" spans="1:15" s="15" customFormat="1" x14ac:dyDescent="0.25">
      <c r="A81" s="13">
        <v>64</v>
      </c>
      <c r="B81" s="5" t="s">
        <v>21</v>
      </c>
      <c r="C81" s="5">
        <v>2</v>
      </c>
      <c r="D81" s="5">
        <v>1</v>
      </c>
      <c r="E81" s="5">
        <v>75</v>
      </c>
      <c r="F81" s="15" t="s">
        <v>39</v>
      </c>
      <c r="G81" s="15">
        <v>1415</v>
      </c>
      <c r="H81" s="5">
        <v>2009</v>
      </c>
      <c r="I81" s="15">
        <v>0.4</v>
      </c>
      <c r="J81" s="15">
        <f t="shared" si="12"/>
        <v>3537.5</v>
      </c>
      <c r="K81" s="15">
        <v>16</v>
      </c>
      <c r="L81" s="15">
        <v>1</v>
      </c>
      <c r="M81" s="86">
        <f>(J81/$J$18)*H81*($B$1/L81)</f>
        <v>3.5788760380442014E-2</v>
      </c>
      <c r="N81" s="90">
        <f t="shared" si="8"/>
        <v>2.2367975237776259E-3</v>
      </c>
      <c r="O81" s="66"/>
    </row>
    <row r="82" spans="1:15" s="15" customFormat="1" x14ac:dyDescent="0.25">
      <c r="A82" s="13">
        <v>65</v>
      </c>
      <c r="B82" s="5" t="s">
        <v>22</v>
      </c>
      <c r="C82" s="5">
        <v>2</v>
      </c>
      <c r="D82" s="5">
        <v>1</v>
      </c>
      <c r="E82" s="5">
        <v>75</v>
      </c>
      <c r="F82" s="15" t="s">
        <v>39</v>
      </c>
      <c r="G82" s="15">
        <v>1303</v>
      </c>
      <c r="H82" s="5">
        <v>2009</v>
      </c>
      <c r="I82" s="15">
        <v>0.4</v>
      </c>
      <c r="J82" s="15">
        <f t="shared" si="12"/>
        <v>3257.5</v>
      </c>
      <c r="K82" s="15">
        <v>16</v>
      </c>
      <c r="L82" s="15">
        <v>1</v>
      </c>
      <c r="M82" s="86">
        <f>(J82/$J$19)*H82*($B$1/L82)</f>
        <v>3.1337419589454477E-2</v>
      </c>
      <c r="N82" s="90">
        <f t="shared" si="8"/>
        <v>1.9585887243409048E-3</v>
      </c>
      <c r="O82" s="66"/>
    </row>
    <row r="83" spans="1:15" s="15" customFormat="1" x14ac:dyDescent="0.25">
      <c r="A83" s="13">
        <v>66</v>
      </c>
      <c r="B83" s="5" t="s">
        <v>23</v>
      </c>
      <c r="C83" s="5">
        <v>2</v>
      </c>
      <c r="D83" s="5">
        <v>1</v>
      </c>
      <c r="E83" s="5">
        <v>75</v>
      </c>
      <c r="F83" s="15" t="s">
        <v>39</v>
      </c>
      <c r="G83" s="15">
        <v>1598</v>
      </c>
      <c r="H83" s="5">
        <v>2009</v>
      </c>
      <c r="I83" s="15">
        <v>0.4</v>
      </c>
      <c r="J83" s="15">
        <f t="shared" si="12"/>
        <v>3995</v>
      </c>
      <c r="K83" s="15">
        <v>16</v>
      </c>
      <c r="L83" s="15">
        <v>1</v>
      </c>
      <c r="M83" s="86">
        <f>(J83/$J$20)*H83*($B$1/L83)</f>
        <v>3.859752604166667E-2</v>
      </c>
      <c r="N83" s="90">
        <f t="shared" si="8"/>
        <v>2.4123453776041669E-3</v>
      </c>
      <c r="O83" s="66"/>
    </row>
    <row r="84" spans="1:15" s="15" customFormat="1" x14ac:dyDescent="0.25">
      <c r="A84" s="13">
        <v>67</v>
      </c>
      <c r="B84" s="5" t="s">
        <v>24</v>
      </c>
      <c r="C84" s="5">
        <v>2</v>
      </c>
      <c r="D84" s="5">
        <v>1</v>
      </c>
      <c r="E84" s="5">
        <v>100</v>
      </c>
      <c r="F84" s="15" t="s">
        <v>39</v>
      </c>
      <c r="G84" s="15">
        <v>699</v>
      </c>
      <c r="H84" s="5">
        <v>2017</v>
      </c>
      <c r="I84" s="15">
        <v>0.4</v>
      </c>
      <c r="J84" s="15">
        <f t="shared" si="12"/>
        <v>1747.5</v>
      </c>
      <c r="K84" s="15">
        <v>16</v>
      </c>
      <c r="L84" s="15">
        <v>1</v>
      </c>
      <c r="M84" s="86">
        <f>(J84/$J$21)*H84*($B$1/L84)</f>
        <v>1.6997515786504585E-2</v>
      </c>
      <c r="N84" s="90">
        <f t="shared" si="8"/>
        <v>1.0623447366565366E-3</v>
      </c>
      <c r="O84" s="66"/>
    </row>
    <row r="85" spans="1:15" s="15" customFormat="1" x14ac:dyDescent="0.25">
      <c r="A85" s="13">
        <v>68</v>
      </c>
      <c r="B85" s="5" t="s">
        <v>25</v>
      </c>
      <c r="C85" s="5">
        <v>2</v>
      </c>
      <c r="D85" s="5">
        <v>1</v>
      </c>
      <c r="E85" s="5">
        <v>100</v>
      </c>
      <c r="F85" s="15" t="s">
        <v>39</v>
      </c>
      <c r="G85" s="15">
        <v>593</v>
      </c>
      <c r="H85" s="5">
        <v>2017</v>
      </c>
      <c r="I85" s="15">
        <v>0.4</v>
      </c>
      <c r="J85" s="15">
        <f t="shared" si="12"/>
        <v>1482.5</v>
      </c>
      <c r="K85" s="15">
        <v>16</v>
      </c>
      <c r="L85" s="15">
        <v>1</v>
      </c>
      <c r="M85" s="86">
        <f>(J85/$J$22)*H85*($B$1/L85)</f>
        <v>1.4401316949275756E-2</v>
      </c>
      <c r="N85" s="90">
        <f t="shared" si="8"/>
        <v>9.0008230932973475E-4</v>
      </c>
      <c r="O85" s="66"/>
    </row>
    <row r="86" spans="1:15" s="15" customFormat="1" x14ac:dyDescent="0.25">
      <c r="A86" s="13">
        <v>69</v>
      </c>
      <c r="B86" s="5" t="s">
        <v>26</v>
      </c>
      <c r="C86" s="5">
        <v>2</v>
      </c>
      <c r="D86" s="5">
        <v>1</v>
      </c>
      <c r="E86" s="5">
        <v>100</v>
      </c>
      <c r="F86" s="15" t="s">
        <v>39</v>
      </c>
      <c r="G86" s="15">
        <v>621</v>
      </c>
      <c r="H86" s="5">
        <v>2017</v>
      </c>
      <c r="I86" s="15">
        <v>0.4</v>
      </c>
      <c r="J86" s="15">
        <f t="shared" si="12"/>
        <v>1552.5</v>
      </c>
      <c r="K86" s="15">
        <v>16</v>
      </c>
      <c r="L86" s="15">
        <v>1</v>
      </c>
      <c r="M86" s="86">
        <f>(J86/$J$23)*H86*($B$1/L86)</f>
        <v>1.483515111019737E-2</v>
      </c>
      <c r="N86" s="90">
        <f t="shared" si="8"/>
        <v>9.2719694438733562E-4</v>
      </c>
      <c r="O86" s="66"/>
    </row>
    <row r="87" spans="1:15" s="15" customFormat="1" x14ac:dyDescent="0.25">
      <c r="A87" s="13">
        <v>70</v>
      </c>
      <c r="B87" s="5" t="s">
        <v>27</v>
      </c>
      <c r="C87" s="5">
        <v>2</v>
      </c>
      <c r="D87" s="5">
        <v>1</v>
      </c>
      <c r="E87" s="5">
        <v>125</v>
      </c>
      <c r="F87" s="15" t="s">
        <v>39</v>
      </c>
      <c r="G87" s="15">
        <v>347</v>
      </c>
      <c r="H87" s="5">
        <v>2035</v>
      </c>
      <c r="I87" s="15">
        <v>0.4</v>
      </c>
      <c r="J87" s="15">
        <f t="shared" si="12"/>
        <v>867.5</v>
      </c>
      <c r="K87" s="15">
        <v>16</v>
      </c>
      <c r="L87" s="15">
        <v>1</v>
      </c>
      <c r="M87" s="86">
        <f>(J87/$J$24)*H87*($B$1/L87)</f>
        <v>8.4814725425142318E-3</v>
      </c>
      <c r="N87" s="90">
        <f t="shared" si="8"/>
        <v>5.3009203390713949E-4</v>
      </c>
      <c r="O87" s="66"/>
    </row>
    <row r="88" spans="1:15" s="15" customFormat="1" x14ac:dyDescent="0.25">
      <c r="A88" s="13">
        <v>71</v>
      </c>
      <c r="B88" s="5" t="s">
        <v>28</v>
      </c>
      <c r="C88" s="5">
        <v>2</v>
      </c>
      <c r="D88" s="5">
        <v>1</v>
      </c>
      <c r="E88" s="5">
        <v>125</v>
      </c>
      <c r="F88" s="15" t="s">
        <v>39</v>
      </c>
      <c r="G88" s="15">
        <v>292</v>
      </c>
      <c r="H88" s="5">
        <v>2035</v>
      </c>
      <c r="I88" s="15">
        <v>0.4</v>
      </c>
      <c r="J88" s="15">
        <f t="shared" si="12"/>
        <v>730</v>
      </c>
      <c r="K88" s="15">
        <v>16</v>
      </c>
      <c r="L88" s="15">
        <v>1</v>
      </c>
      <c r="M88" s="86">
        <f>(J88/$J$25)*H88*($B$1/L88)</f>
        <v>7.1314580993442267E-3</v>
      </c>
      <c r="N88" s="90">
        <f t="shared" si="8"/>
        <v>4.4571613120901417E-4</v>
      </c>
      <c r="O88" s="66"/>
    </row>
    <row r="89" spans="1:15" s="15" customFormat="1" x14ac:dyDescent="0.25">
      <c r="A89" s="13">
        <v>72</v>
      </c>
      <c r="B89" s="5" t="s">
        <v>29</v>
      </c>
      <c r="C89" s="5">
        <v>2</v>
      </c>
      <c r="D89" s="5">
        <v>1</v>
      </c>
      <c r="E89" s="5">
        <v>125</v>
      </c>
      <c r="F89" s="15" t="s">
        <v>39</v>
      </c>
      <c r="G89" s="15">
        <v>267</v>
      </c>
      <c r="H89" s="5">
        <v>2035</v>
      </c>
      <c r="I89" s="15">
        <v>0.4</v>
      </c>
      <c r="J89" s="15">
        <f t="shared" si="12"/>
        <v>667.5</v>
      </c>
      <c r="K89" s="15">
        <v>16</v>
      </c>
      <c r="L89" s="15">
        <v>1</v>
      </c>
      <c r="M89" s="86">
        <f>(J89/$J$26)*H89*($B$1/L89)</f>
        <v>6.5867532021957912E-3</v>
      </c>
      <c r="N89" s="90">
        <f t="shared" si="8"/>
        <v>4.1167207513723695E-4</v>
      </c>
      <c r="O89" s="66"/>
    </row>
    <row r="90" spans="1:15" s="15" customFormat="1" x14ac:dyDescent="0.25">
      <c r="B90" s="5"/>
      <c r="C90" s="5"/>
      <c r="D90" s="5"/>
      <c r="E90" s="5"/>
      <c r="H90" s="5"/>
      <c r="M90" s="94"/>
      <c r="N90" s="90"/>
      <c r="O90" s="66"/>
    </row>
    <row r="91" spans="1:15" s="15" customFormat="1" x14ac:dyDescent="0.25">
      <c r="B91" s="5"/>
      <c r="C91" s="5"/>
      <c r="D91" s="5"/>
      <c r="E91" s="5"/>
      <c r="H91" s="5"/>
      <c r="M91" s="94"/>
      <c r="N91" s="90"/>
      <c r="O91" s="66"/>
    </row>
    <row r="92" spans="1:15" s="15" customFormat="1" x14ac:dyDescent="0.25">
      <c r="B92" s="5"/>
      <c r="C92" s="5"/>
      <c r="D92" s="5"/>
      <c r="E92" s="5"/>
      <c r="H92" s="5"/>
      <c r="M92" s="94"/>
      <c r="N92" s="90"/>
      <c r="O92" s="66"/>
    </row>
    <row r="93" spans="1:15" s="15" customFormat="1" x14ac:dyDescent="0.25">
      <c r="A93" s="13">
        <v>73</v>
      </c>
      <c r="B93" s="5" t="s">
        <v>11</v>
      </c>
      <c r="C93" s="5">
        <v>2</v>
      </c>
      <c r="D93" s="5"/>
      <c r="E93" s="5">
        <v>5</v>
      </c>
      <c r="F93" s="15" t="s">
        <v>40</v>
      </c>
      <c r="G93" s="15">
        <v>1056</v>
      </c>
      <c r="H93" s="5">
        <v>2004</v>
      </c>
      <c r="I93" s="15">
        <v>0.1</v>
      </c>
      <c r="J93" s="15">
        <f t="shared" ref="J93:J110" si="13">G93/I93</f>
        <v>10560</v>
      </c>
      <c r="K93" s="15">
        <v>16</v>
      </c>
      <c r="L93" s="15">
        <v>1</v>
      </c>
      <c r="M93" s="86">
        <f>(J93/$J$9)*H93*($B$1/L93)</f>
        <v>0.10725407080153768</v>
      </c>
      <c r="N93" s="90">
        <f t="shared" si="8"/>
        <v>6.7033794250961048E-3</v>
      </c>
      <c r="O93" s="66"/>
    </row>
    <row r="94" spans="1:15" s="15" customFormat="1" x14ac:dyDescent="0.25">
      <c r="A94" s="13">
        <v>74</v>
      </c>
      <c r="B94" s="5" t="s">
        <v>13</v>
      </c>
      <c r="C94" s="5">
        <v>2</v>
      </c>
      <c r="D94" s="5"/>
      <c r="E94" s="5">
        <v>5</v>
      </c>
      <c r="F94" s="15" t="s">
        <v>40</v>
      </c>
      <c r="G94" s="15">
        <v>2225</v>
      </c>
      <c r="H94" s="5">
        <v>2004</v>
      </c>
      <c r="I94" s="15">
        <v>0.1</v>
      </c>
      <c r="J94" s="15">
        <f t="shared" si="13"/>
        <v>22250</v>
      </c>
      <c r="K94" s="15">
        <v>16</v>
      </c>
      <c r="L94" s="15">
        <v>1</v>
      </c>
      <c r="M94" s="86">
        <f>(J94/$J$10)*H94*($B$1/L94)</f>
        <v>0.22197334310189359</v>
      </c>
      <c r="N94" s="90">
        <f t="shared" si="8"/>
        <v>1.387333394386835E-2</v>
      </c>
      <c r="O94" s="66"/>
    </row>
    <row r="95" spans="1:15" s="15" customFormat="1" x14ac:dyDescent="0.25">
      <c r="A95" s="13">
        <v>75</v>
      </c>
      <c r="B95" s="5" t="s">
        <v>14</v>
      </c>
      <c r="C95" s="5">
        <v>2</v>
      </c>
      <c r="D95" s="5"/>
      <c r="E95" s="5">
        <v>5</v>
      </c>
      <c r="F95" s="15" t="s">
        <v>40</v>
      </c>
      <c r="G95" s="15">
        <v>1801</v>
      </c>
      <c r="H95" s="5">
        <v>2004</v>
      </c>
      <c r="I95" s="15">
        <v>0.1</v>
      </c>
      <c r="J95" s="15">
        <f t="shared" si="13"/>
        <v>18010</v>
      </c>
      <c r="K95" s="15">
        <v>16</v>
      </c>
      <c r="L95" s="15">
        <v>1</v>
      </c>
      <c r="M95" s="86">
        <f>(J95/$J$11)*H95*($B$1/L95)</f>
        <v>0.17876363194587222</v>
      </c>
      <c r="N95" s="90">
        <f t="shared" ref="N95:N110" si="14">M95/K95</f>
        <v>1.1172726996617014E-2</v>
      </c>
      <c r="O95" s="66"/>
    </row>
    <row r="96" spans="1:15" s="15" customFormat="1" x14ac:dyDescent="0.25">
      <c r="A96" s="13">
        <v>76</v>
      </c>
      <c r="B96" s="5" t="s">
        <v>15</v>
      </c>
      <c r="C96" s="5">
        <v>2</v>
      </c>
      <c r="D96" s="5"/>
      <c r="E96" s="5">
        <v>25</v>
      </c>
      <c r="F96" s="15" t="s">
        <v>40</v>
      </c>
      <c r="G96" s="15">
        <v>2240</v>
      </c>
      <c r="H96" s="5">
        <v>2005</v>
      </c>
      <c r="I96" s="15">
        <v>0.1</v>
      </c>
      <c r="J96" s="15">
        <f t="shared" si="13"/>
        <v>22400</v>
      </c>
      <c r="K96" s="15">
        <v>16</v>
      </c>
      <c r="L96" s="15">
        <v>1</v>
      </c>
      <c r="M96" s="86">
        <f>(J96/$J$12)*H96*($B$1/L96)</f>
        <v>0.22676777684627697</v>
      </c>
      <c r="N96" s="90">
        <f t="shared" si="14"/>
        <v>1.4172986052892311E-2</v>
      </c>
      <c r="O96" s="66"/>
    </row>
    <row r="97" spans="1:25" s="15" customFormat="1" x14ac:dyDescent="0.25">
      <c r="A97" s="13">
        <v>77</v>
      </c>
      <c r="B97" s="5" t="s">
        <v>16</v>
      </c>
      <c r="C97" s="5">
        <v>2</v>
      </c>
      <c r="D97" s="5"/>
      <c r="E97" s="5">
        <v>25</v>
      </c>
      <c r="F97" s="15" t="s">
        <v>40</v>
      </c>
      <c r="G97" s="15">
        <v>1301</v>
      </c>
      <c r="H97" s="5">
        <v>2005</v>
      </c>
      <c r="I97" s="15">
        <v>0.1</v>
      </c>
      <c r="J97" s="15">
        <f t="shared" si="13"/>
        <v>13010</v>
      </c>
      <c r="K97" s="15">
        <v>16</v>
      </c>
      <c r="L97" s="15">
        <v>1</v>
      </c>
      <c r="M97" s="86">
        <f>(J97/$J$13)*H97*($B$1/L97)</f>
        <v>0.13507646800195411</v>
      </c>
      <c r="N97" s="90">
        <f t="shared" si="14"/>
        <v>8.4422792501221318E-3</v>
      </c>
      <c r="O97" s="66"/>
    </row>
    <row r="98" spans="1:25" s="15" customFormat="1" x14ac:dyDescent="0.25">
      <c r="A98" s="13">
        <v>78</v>
      </c>
      <c r="B98" s="5" t="s">
        <v>17</v>
      </c>
      <c r="C98" s="5">
        <v>2</v>
      </c>
      <c r="D98" s="5"/>
      <c r="E98" s="5">
        <v>25</v>
      </c>
      <c r="F98" s="15" t="s">
        <v>40</v>
      </c>
      <c r="G98" s="15">
        <v>2512</v>
      </c>
      <c r="H98" s="5">
        <v>2005</v>
      </c>
      <c r="I98" s="15">
        <v>0.1</v>
      </c>
      <c r="J98" s="15">
        <f t="shared" si="13"/>
        <v>25120</v>
      </c>
      <c r="K98" s="15">
        <v>16</v>
      </c>
      <c r="L98" s="15">
        <v>1</v>
      </c>
      <c r="M98" s="86">
        <f>(J98/$J$14)*H98*($B$1/L98)</f>
        <v>0.24208521212341066</v>
      </c>
      <c r="N98" s="90">
        <f t="shared" si="14"/>
        <v>1.5130325757713167E-2</v>
      </c>
      <c r="O98" s="66"/>
    </row>
    <row r="99" spans="1:25" s="15" customFormat="1" x14ac:dyDescent="0.25">
      <c r="A99" s="13">
        <v>79</v>
      </c>
      <c r="B99" s="5" t="s">
        <v>18</v>
      </c>
      <c r="C99" s="5">
        <v>2</v>
      </c>
      <c r="D99" s="5"/>
      <c r="E99" s="5">
        <v>45</v>
      </c>
      <c r="F99" s="15" t="s">
        <v>40</v>
      </c>
      <c r="G99" s="15">
        <v>2864</v>
      </c>
      <c r="H99" s="5">
        <v>2001</v>
      </c>
      <c r="I99" s="15">
        <v>0.1</v>
      </c>
      <c r="J99" s="15">
        <f t="shared" si="13"/>
        <v>28640</v>
      </c>
      <c r="K99" s="15">
        <v>16</v>
      </c>
      <c r="L99" s="15">
        <v>1</v>
      </c>
      <c r="M99" s="86">
        <f>(J99/$J$15)*H99*($B$1/L99)</f>
        <v>0.26669692329305988</v>
      </c>
      <c r="N99" s="90">
        <f t="shared" si="14"/>
        <v>1.6668557705816243E-2</v>
      </c>
      <c r="O99" s="66"/>
    </row>
    <row r="100" spans="1:25" s="15" customFormat="1" x14ac:dyDescent="0.25">
      <c r="A100" s="13">
        <v>80</v>
      </c>
      <c r="B100" s="5" t="s">
        <v>19</v>
      </c>
      <c r="C100" s="5">
        <v>2</v>
      </c>
      <c r="D100" s="5"/>
      <c r="E100" s="5">
        <v>45</v>
      </c>
      <c r="F100" s="15" t="s">
        <v>40</v>
      </c>
      <c r="G100" s="15">
        <v>2465</v>
      </c>
      <c r="H100" s="5">
        <v>2001</v>
      </c>
      <c r="I100" s="15">
        <v>0.1</v>
      </c>
      <c r="J100" s="15">
        <f t="shared" si="13"/>
        <v>24650</v>
      </c>
      <c r="K100" s="15">
        <v>16</v>
      </c>
      <c r="L100" s="15">
        <v>1</v>
      </c>
      <c r="M100" s="86">
        <f>(J100/$J$16)*H100*($B$1/L100)</f>
        <v>0.24703341869519205</v>
      </c>
      <c r="N100" s="90">
        <f t="shared" si="14"/>
        <v>1.5439588668449503E-2</v>
      </c>
      <c r="O100" s="66"/>
    </row>
    <row r="101" spans="1:25" s="15" customFormat="1" x14ac:dyDescent="0.25">
      <c r="A101" s="13">
        <v>81</v>
      </c>
      <c r="B101" s="5" t="s">
        <v>20</v>
      </c>
      <c r="C101" s="5">
        <v>2</v>
      </c>
      <c r="D101" s="5"/>
      <c r="E101" s="5">
        <v>45</v>
      </c>
      <c r="F101" s="15" t="s">
        <v>40</v>
      </c>
      <c r="G101" s="15">
        <v>2785</v>
      </c>
      <c r="H101" s="5">
        <v>2001</v>
      </c>
      <c r="I101" s="15">
        <v>0.1</v>
      </c>
      <c r="J101" s="15">
        <f t="shared" si="13"/>
        <v>27850</v>
      </c>
      <c r="K101" s="15">
        <v>16</v>
      </c>
      <c r="L101" s="15">
        <v>1</v>
      </c>
      <c r="M101" s="86">
        <f>(J101/$J$17)*H101*($B$1/L101)</f>
        <v>0.27804643401803703</v>
      </c>
      <c r="N101" s="90">
        <f t="shared" si="14"/>
        <v>1.7377902126127314E-2</v>
      </c>
      <c r="O101" s="66"/>
    </row>
    <row r="102" spans="1:25" s="15" customFormat="1" x14ac:dyDescent="0.25">
      <c r="A102" s="15">
        <v>82</v>
      </c>
      <c r="B102" s="5" t="s">
        <v>21</v>
      </c>
      <c r="C102" s="5">
        <v>2</v>
      </c>
      <c r="D102" s="5"/>
      <c r="E102" s="5">
        <v>75</v>
      </c>
      <c r="F102" s="15" t="s">
        <v>40</v>
      </c>
      <c r="G102" s="15">
        <v>2166</v>
      </c>
      <c r="H102" s="5">
        <v>2009</v>
      </c>
      <c r="I102" s="15">
        <v>0.1</v>
      </c>
      <c r="J102" s="15">
        <f t="shared" si="13"/>
        <v>21660</v>
      </c>
      <c r="K102" s="15">
        <v>16</v>
      </c>
      <c r="L102" s="15">
        <v>1</v>
      </c>
      <c r="M102" s="86">
        <f>(J102/$J$18)*H102*($B$1/L102)</f>
        <v>0.21913344165098914</v>
      </c>
      <c r="N102" s="90">
        <f t="shared" si="14"/>
        <v>1.3695840103186821E-2</v>
      </c>
      <c r="O102" s="66"/>
    </row>
    <row r="103" spans="1:25" s="15" customFormat="1" x14ac:dyDescent="0.25">
      <c r="A103" s="15">
        <v>83</v>
      </c>
      <c r="B103" s="5" t="s">
        <v>22</v>
      </c>
      <c r="C103" s="5">
        <v>2</v>
      </c>
      <c r="D103" s="5"/>
      <c r="E103" s="5">
        <v>75</v>
      </c>
      <c r="F103" s="15" t="s">
        <v>40</v>
      </c>
      <c r="G103" s="15">
        <v>2076</v>
      </c>
      <c r="H103" s="5">
        <v>2009</v>
      </c>
      <c r="I103" s="15">
        <v>0.1</v>
      </c>
      <c r="J103" s="15">
        <f t="shared" si="13"/>
        <v>20760</v>
      </c>
      <c r="K103" s="15">
        <v>16</v>
      </c>
      <c r="L103" s="15">
        <v>1</v>
      </c>
      <c r="M103" s="86">
        <f>(J103/$J$19)*H103*($B$1/L103)</f>
        <v>0.19971291808966229</v>
      </c>
      <c r="N103" s="90">
        <f t="shared" si="14"/>
        <v>1.2482057380603893E-2</v>
      </c>
      <c r="O103" s="66"/>
    </row>
    <row r="104" spans="1:25" s="15" customFormat="1" x14ac:dyDescent="0.25">
      <c r="A104" s="15">
        <v>84</v>
      </c>
      <c r="B104" s="5" t="s">
        <v>23</v>
      </c>
      <c r="C104" s="5">
        <v>2</v>
      </c>
      <c r="D104" s="5"/>
      <c r="E104" s="5">
        <v>75</v>
      </c>
      <c r="F104" s="15" t="s">
        <v>40</v>
      </c>
      <c r="G104" s="15">
        <v>2042</v>
      </c>
      <c r="H104" s="5">
        <v>2009</v>
      </c>
      <c r="I104" s="15">
        <v>0.1</v>
      </c>
      <c r="J104" s="15">
        <f t="shared" si="13"/>
        <v>20420</v>
      </c>
      <c r="K104" s="15">
        <v>16</v>
      </c>
      <c r="L104" s="15">
        <v>1</v>
      </c>
      <c r="M104" s="86">
        <f>(J104/$J$20)*H104*($B$1/L104)</f>
        <v>0.19728697916666668</v>
      </c>
      <c r="N104" s="90">
        <f t="shared" si="14"/>
        <v>1.2330436197916668E-2</v>
      </c>
      <c r="O104" s="66"/>
    </row>
    <row r="105" spans="1:25" s="15" customFormat="1" x14ac:dyDescent="0.25">
      <c r="A105" s="15">
        <v>85</v>
      </c>
      <c r="B105" s="5" t="s">
        <v>24</v>
      </c>
      <c r="C105" s="5">
        <v>2</v>
      </c>
      <c r="D105" s="5"/>
      <c r="E105" s="5">
        <v>100</v>
      </c>
      <c r="F105" s="15" t="s">
        <v>40</v>
      </c>
      <c r="G105" s="15">
        <v>1106</v>
      </c>
      <c r="H105" s="5">
        <v>2017</v>
      </c>
      <c r="I105" s="15">
        <v>0.1</v>
      </c>
      <c r="J105" s="15">
        <f t="shared" si="13"/>
        <v>11060</v>
      </c>
      <c r="K105" s="15">
        <v>16</v>
      </c>
      <c r="L105" s="15">
        <v>1</v>
      </c>
      <c r="M105" s="86">
        <f>(J105/$J$21)*H105*($B$1/L105)</f>
        <v>0.10757798260299897</v>
      </c>
      <c r="N105" s="90">
        <f t="shared" si="14"/>
        <v>6.7236239126874358E-3</v>
      </c>
      <c r="O105" s="66"/>
    </row>
    <row r="106" spans="1:25" s="15" customFormat="1" x14ac:dyDescent="0.25">
      <c r="A106" s="15">
        <v>86</v>
      </c>
      <c r="B106" s="5" t="s">
        <v>25</v>
      </c>
      <c r="C106" s="5">
        <v>2</v>
      </c>
      <c r="D106" s="5"/>
      <c r="E106" s="5">
        <v>100</v>
      </c>
      <c r="F106" s="15" t="s">
        <v>40</v>
      </c>
      <c r="G106" s="15">
        <v>338</v>
      </c>
      <c r="H106" s="5">
        <v>2017</v>
      </c>
      <c r="I106" s="15">
        <v>0.1</v>
      </c>
      <c r="J106" s="15">
        <f t="shared" si="13"/>
        <v>3380</v>
      </c>
      <c r="K106" s="15">
        <v>16</v>
      </c>
      <c r="L106" s="15">
        <v>1</v>
      </c>
      <c r="M106" s="86">
        <f>(J106/$J$22)*H106*($B$1/L106)</f>
        <v>3.2834031223306623E-2</v>
      </c>
      <c r="N106" s="90">
        <f t="shared" si="14"/>
        <v>2.0521269514566639E-3</v>
      </c>
      <c r="O106" s="66"/>
    </row>
    <row r="107" spans="1:25" s="15" customFormat="1" x14ac:dyDescent="0.25">
      <c r="A107" s="15">
        <v>87</v>
      </c>
      <c r="B107" s="5" t="s">
        <v>26</v>
      </c>
      <c r="C107" s="5">
        <v>2</v>
      </c>
      <c r="D107" s="5"/>
      <c r="E107" s="5">
        <v>100</v>
      </c>
      <c r="F107" s="15" t="s">
        <v>40</v>
      </c>
      <c r="G107" s="15">
        <v>843</v>
      </c>
      <c r="H107" s="5">
        <v>2017</v>
      </c>
      <c r="I107" s="15">
        <v>0.1</v>
      </c>
      <c r="J107" s="15">
        <f t="shared" si="13"/>
        <v>8430</v>
      </c>
      <c r="K107" s="15">
        <v>16</v>
      </c>
      <c r="L107" s="15">
        <v>1</v>
      </c>
      <c r="M107" s="86">
        <f>(J107/$J$23)*H107*($B$1/L107)</f>
        <v>8.0554153854405036E-2</v>
      </c>
      <c r="N107" s="90">
        <f t="shared" si="14"/>
        <v>5.0346346159003148E-3</v>
      </c>
      <c r="O107" s="66"/>
    </row>
    <row r="108" spans="1:25" s="15" customFormat="1" x14ac:dyDescent="0.25">
      <c r="A108" s="15">
        <v>88</v>
      </c>
      <c r="B108" s="5" t="s">
        <v>27</v>
      </c>
      <c r="C108" s="5">
        <v>2</v>
      </c>
      <c r="D108" s="5"/>
      <c r="E108" s="5">
        <v>125</v>
      </c>
      <c r="F108" s="15" t="s">
        <v>40</v>
      </c>
      <c r="G108" s="15">
        <v>1180</v>
      </c>
      <c r="H108" s="5">
        <v>2035</v>
      </c>
      <c r="I108" s="15">
        <v>0.1</v>
      </c>
      <c r="J108" s="15">
        <f t="shared" si="13"/>
        <v>11800</v>
      </c>
      <c r="K108" s="15">
        <v>16</v>
      </c>
      <c r="L108" s="15">
        <v>1</v>
      </c>
      <c r="M108" s="86">
        <f>(J108/$J$24)*H108*($B$1/L108)</f>
        <v>0.11536758040538092</v>
      </c>
      <c r="N108" s="90">
        <f t="shared" si="14"/>
        <v>7.2104737753363075E-3</v>
      </c>
      <c r="O108" s="66"/>
    </row>
    <row r="109" spans="1:25" s="15" customFormat="1" x14ac:dyDescent="0.25">
      <c r="A109" s="15">
        <v>89</v>
      </c>
      <c r="B109" s="5" t="s">
        <v>28</v>
      </c>
      <c r="C109" s="5">
        <v>2</v>
      </c>
      <c r="D109" s="5"/>
      <c r="E109" s="5">
        <v>125</v>
      </c>
      <c r="F109" s="15" t="s">
        <v>40</v>
      </c>
      <c r="G109" s="15">
        <v>1180</v>
      </c>
      <c r="H109" s="5">
        <v>2035</v>
      </c>
      <c r="I109" s="15">
        <v>0.1</v>
      </c>
      <c r="J109" s="15">
        <f t="shared" si="13"/>
        <v>11800</v>
      </c>
      <c r="K109" s="15">
        <v>16</v>
      </c>
      <c r="L109" s="15">
        <v>1</v>
      </c>
      <c r="M109" s="86">
        <f>(J109/$J$25)*H109*($B$1/L109)</f>
        <v>0.11527562407159163</v>
      </c>
      <c r="N109" s="90">
        <f t="shared" si="14"/>
        <v>7.2047265044744768E-3</v>
      </c>
      <c r="O109" s="66"/>
    </row>
    <row r="110" spans="1:25" s="15" customFormat="1" x14ac:dyDescent="0.25">
      <c r="A110" s="15">
        <v>90</v>
      </c>
      <c r="B110" s="5" t="s">
        <v>29</v>
      </c>
      <c r="C110" s="5">
        <v>2</v>
      </c>
      <c r="D110" s="5"/>
      <c r="E110" s="5">
        <v>125</v>
      </c>
      <c r="F110" s="15" t="s">
        <v>40</v>
      </c>
      <c r="G110" s="15">
        <v>1143</v>
      </c>
      <c r="H110" s="5">
        <v>2035</v>
      </c>
      <c r="I110" s="15">
        <v>0.1</v>
      </c>
      <c r="J110" s="15">
        <f t="shared" si="13"/>
        <v>11430</v>
      </c>
      <c r="K110" s="15">
        <v>16</v>
      </c>
      <c r="L110" s="15">
        <v>1</v>
      </c>
      <c r="M110" s="86">
        <f>(J110/$J$26)*H110*($B$1/L110)</f>
        <v>0.11278889752973469</v>
      </c>
      <c r="N110" s="90">
        <f t="shared" si="14"/>
        <v>7.0493060956084179E-3</v>
      </c>
      <c r="O110" s="66"/>
    </row>
    <row r="111" spans="1:25" x14ac:dyDescent="0.25"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x14ac:dyDescent="0.25"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6:25" x14ac:dyDescent="0.25"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6:25" x14ac:dyDescent="0.25">
      <c r="P114" s="15"/>
      <c r="Q114" s="15"/>
      <c r="R114" s="15"/>
      <c r="S114" s="15"/>
      <c r="T114" s="15"/>
      <c r="U114" s="15"/>
    </row>
  </sheetData>
  <pageMargins left="0.75" right="0.75" top="1" bottom="1" header="0.5" footer="0.5"/>
  <pageSetup orientation="portrait" horizontalDpi="4294967292" verticalDpi="429496729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zoomScale="60" zoomScaleNormal="60" workbookViewId="0">
      <selection activeCell="G14" sqref="G14"/>
    </sheetView>
  </sheetViews>
  <sheetFormatPr defaultColWidth="26.453125" defaultRowHeight="18" x14ac:dyDescent="0.25"/>
  <cols>
    <col min="1" max="1" width="7.81640625" bestFit="1" customWidth="1"/>
    <col min="2" max="2" width="5.81640625" bestFit="1" customWidth="1"/>
    <col min="3" max="3" width="23.08984375" customWidth="1"/>
    <col min="4" max="4" width="6.26953125" bestFit="1" customWidth="1"/>
    <col min="5" max="5" width="18.26953125" customWidth="1"/>
    <col min="6" max="6" width="6.26953125" bestFit="1" customWidth="1"/>
    <col min="7" max="7" width="21.453125" customWidth="1"/>
    <col min="8" max="8" width="6.26953125" bestFit="1" customWidth="1"/>
    <col min="9" max="9" width="20.7265625" customWidth="1"/>
    <col min="10" max="10" width="6.26953125" bestFit="1" customWidth="1"/>
    <col min="11" max="11" width="20.7265625" customWidth="1"/>
    <col min="12" max="12" width="6.26953125" bestFit="1" customWidth="1"/>
    <col min="13" max="13" width="24" customWidth="1"/>
    <col min="14" max="14" width="6.26953125" bestFit="1" customWidth="1"/>
    <col min="15" max="15" width="19" customWidth="1"/>
    <col min="16" max="16" width="6.26953125" customWidth="1"/>
    <col min="17" max="17" width="17.1796875" bestFit="1" customWidth="1"/>
    <col min="18" max="18" width="6.26953125" bestFit="1" customWidth="1"/>
  </cols>
  <sheetData>
    <row r="1" spans="1:22" s="1" customFormat="1" ht="39" customHeight="1" x14ac:dyDescent="0.25">
      <c r="C1" s="164" t="s">
        <v>95</v>
      </c>
      <c r="D1" s="164"/>
      <c r="E1" s="164" t="s">
        <v>96</v>
      </c>
      <c r="F1" s="164"/>
      <c r="G1" s="164" t="s">
        <v>97</v>
      </c>
      <c r="H1" s="164"/>
      <c r="I1" s="164" t="s">
        <v>98</v>
      </c>
      <c r="J1" s="164"/>
      <c r="K1" s="164" t="s">
        <v>99</v>
      </c>
      <c r="L1" s="164"/>
      <c r="O1" s="165" t="s">
        <v>122</v>
      </c>
      <c r="P1" s="166"/>
      <c r="Q1" s="164" t="s">
        <v>101</v>
      </c>
      <c r="R1" s="164"/>
    </row>
    <row r="2" spans="1:22" s="1" customFormat="1" ht="39" customHeight="1" thickBot="1" x14ac:dyDescent="0.3">
      <c r="C2" s="167" t="s">
        <v>114</v>
      </c>
      <c r="D2" s="168"/>
      <c r="E2" s="167" t="s">
        <v>115</v>
      </c>
      <c r="F2" s="168"/>
      <c r="G2" s="167" t="s">
        <v>116</v>
      </c>
      <c r="H2" s="168"/>
      <c r="I2" s="167" t="s">
        <v>117</v>
      </c>
      <c r="J2" s="168"/>
      <c r="K2" s="167" t="s">
        <v>118</v>
      </c>
      <c r="L2" s="168"/>
      <c r="M2" s="165" t="s">
        <v>100</v>
      </c>
      <c r="N2" s="166"/>
      <c r="O2" s="157"/>
      <c r="P2" s="158"/>
      <c r="Q2" s="159"/>
      <c r="R2" s="156"/>
    </row>
    <row r="3" spans="1:22" ht="54.75" customHeight="1" x14ac:dyDescent="0.25">
      <c r="A3" s="56" t="s">
        <v>35</v>
      </c>
      <c r="B3" s="57" t="s">
        <v>7</v>
      </c>
      <c r="C3" s="140" t="s">
        <v>107</v>
      </c>
      <c r="D3" s="80" t="s">
        <v>37</v>
      </c>
      <c r="E3" s="140" t="s">
        <v>107</v>
      </c>
      <c r="F3" s="80" t="s">
        <v>37</v>
      </c>
      <c r="G3" s="140" t="s">
        <v>107</v>
      </c>
      <c r="H3" s="80" t="s">
        <v>37</v>
      </c>
      <c r="I3" s="140" t="s">
        <v>107</v>
      </c>
      <c r="J3" s="80" t="s">
        <v>37</v>
      </c>
      <c r="K3" s="140" t="s">
        <v>107</v>
      </c>
      <c r="L3" s="80" t="s">
        <v>37</v>
      </c>
      <c r="M3" s="140" t="s">
        <v>107</v>
      </c>
      <c r="N3" s="80" t="s">
        <v>37</v>
      </c>
      <c r="O3" s="140" t="s">
        <v>107</v>
      </c>
      <c r="P3" s="80" t="s">
        <v>37</v>
      </c>
      <c r="Q3" s="140" t="s">
        <v>107</v>
      </c>
      <c r="R3" s="80" t="s">
        <v>37</v>
      </c>
      <c r="V3" s="169"/>
    </row>
    <row r="4" spans="1:22" x14ac:dyDescent="0.25">
      <c r="A4" s="76" t="s">
        <v>30</v>
      </c>
      <c r="B4" s="76">
        <v>0</v>
      </c>
      <c r="C4" s="77"/>
      <c r="D4" s="153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  <c r="R4" s="155"/>
    </row>
    <row r="5" spans="1:22" x14ac:dyDescent="0.25">
      <c r="A5" s="73" t="s">
        <v>30</v>
      </c>
      <c r="B5" s="73">
        <v>5</v>
      </c>
      <c r="C5" s="75">
        <f>'12 June Duhty Thuhty'!S10</f>
        <v>2.9169155704425881E-2</v>
      </c>
      <c r="D5" s="75">
        <f>'12 June Duhty Thuhty'!U10</f>
        <v>2.2867132398713737E-3</v>
      </c>
      <c r="E5" s="154">
        <f>'13 June WDKY'!S10</f>
        <v>3.1055051526176033E-2</v>
      </c>
      <c r="F5" s="154">
        <f>'13 June WDKY'!U10</f>
        <v>5.8734056443664499E-3</v>
      </c>
      <c r="G5" s="154">
        <f>'14 June Aliens on Deck'!S10</f>
        <v>2.0830966169950196E-2</v>
      </c>
      <c r="H5" s="154">
        <f>'14 June Aliens on Deck'!U10</f>
        <v>3.3875990171293412E-3</v>
      </c>
      <c r="I5" s="154">
        <f>'15 June The Kraken'!S10</f>
        <v>2.1760221331532117E-2</v>
      </c>
      <c r="J5" s="154">
        <f>'15 June The Kraken'!U10</f>
        <v>4.9571716047531597E-3</v>
      </c>
      <c r="K5" s="154">
        <f>'16 June Mostly Fearless'!S10</f>
        <v>2.2135294452754906E-2</v>
      </c>
      <c r="L5" s="154">
        <f>'16 June Mostly Fearless'!U10</f>
        <v>1.9353452285414258E-2</v>
      </c>
      <c r="M5" s="154">
        <f>'Array 6'!S10</f>
        <v>2.2119896857612422E-2</v>
      </c>
      <c r="N5" s="154">
        <f>'Array 6'!U10</f>
        <v>1.9490417901619348E-2</v>
      </c>
      <c r="O5" s="83">
        <f>AVERAGE(M5,K5,I5,G5,E5,C5)</f>
        <v>2.4511764340408592E-2</v>
      </c>
      <c r="P5" s="83">
        <f>STDEV(M5,K5,I5,G5,E5,C5)</f>
        <v>4.4044024520150408E-3</v>
      </c>
      <c r="Q5" s="155">
        <f>'Array 7 24hr Array'!S10</f>
        <v>1.8209284380010723E-2</v>
      </c>
      <c r="R5" s="155">
        <f>'Array 7 24hr Array'!U10</f>
        <v>5.5441434405070365E-4</v>
      </c>
    </row>
    <row r="6" spans="1:22" x14ac:dyDescent="0.25">
      <c r="A6" s="73" t="s">
        <v>30</v>
      </c>
      <c r="B6" s="73">
        <v>25</v>
      </c>
      <c r="C6" s="75">
        <f>'12 June Duhty Thuhty'!S11</f>
        <v>3.3230574295465908E-2</v>
      </c>
      <c r="D6" s="75">
        <f>'12 June Duhty Thuhty'!U11</f>
        <v>3.3656455936780369E-3</v>
      </c>
      <c r="E6" s="154">
        <f>'13 June WDKY'!S11</f>
        <v>3.5996727580850707E-2</v>
      </c>
      <c r="F6" s="154">
        <f>'13 June WDKY'!U11</f>
        <v>3.0055127310507313E-3</v>
      </c>
      <c r="G6" s="154">
        <f>'14 June Aliens on Deck'!S11</f>
        <v>2.8107550626108355E-2</v>
      </c>
      <c r="H6" s="154">
        <f>'14 June Aliens on Deck'!U11</f>
        <v>4.0742439378514969E-3</v>
      </c>
      <c r="I6" s="154">
        <f>'15 June The Kraken'!S11</f>
        <v>3.0976751783710108E-2</v>
      </c>
      <c r="J6" s="154">
        <f>'15 June The Kraken'!U11</f>
        <v>3.5303050606845065E-3</v>
      </c>
      <c r="K6" s="154">
        <f>'16 June Mostly Fearless'!S11</f>
        <v>3.4432885682437665E-2</v>
      </c>
      <c r="L6" s="154">
        <f>'16 June Mostly Fearless'!U11</f>
        <v>2.9836148057656659E-3</v>
      </c>
      <c r="M6" s="154">
        <f>'Array 6'!S11</f>
        <v>2.2632062141516116E-2</v>
      </c>
      <c r="N6" s="154">
        <f>'Array 6'!U11</f>
        <v>1.9605931918431067E-2</v>
      </c>
      <c r="O6" s="83">
        <f t="shared" ref="O6:O34" si="0">AVERAGE(M6,K6,I6,G6,E6,C6)</f>
        <v>3.0896092018348146E-2</v>
      </c>
      <c r="P6" s="83">
        <f t="shared" ref="P6:P34" si="1">STDEV(M6,K6,I6,G6,E6,C6)</f>
        <v>4.9000379379172529E-3</v>
      </c>
      <c r="Q6" s="155">
        <f>'Array 7 24hr Array'!S11</f>
        <v>1.7394304823082671E-2</v>
      </c>
      <c r="R6" s="155">
        <f>'Array 7 24hr Array'!U11</f>
        <v>7.2099927553649656E-4</v>
      </c>
    </row>
    <row r="7" spans="1:22" x14ac:dyDescent="0.25">
      <c r="A7" s="73" t="s">
        <v>30</v>
      </c>
      <c r="B7" s="73">
        <v>45</v>
      </c>
      <c r="C7" s="75">
        <f>'12 June Duhty Thuhty'!S12</f>
        <v>3.5622606485691787E-2</v>
      </c>
      <c r="D7" s="75">
        <f>'12 June Duhty Thuhty'!U12</f>
        <v>1.8314717008276989E-3</v>
      </c>
      <c r="E7" s="154">
        <f>'13 June WDKY'!S12</f>
        <v>3.6303930197317619E-2</v>
      </c>
      <c r="F7" s="154">
        <f>'13 June WDKY'!U12</f>
        <v>3.1833204680322552E-4</v>
      </c>
      <c r="G7" s="154">
        <f>'14 June Aliens on Deck'!S12</f>
        <v>3.1122789384006418E-2</v>
      </c>
      <c r="H7" s="154">
        <f>'14 June Aliens on Deck'!U12</f>
        <v>1.489916319298279E-3</v>
      </c>
      <c r="I7" s="154">
        <f>'15 June The Kraken'!S12</f>
        <v>2.763529895223291E-2</v>
      </c>
      <c r="J7" s="154">
        <f>'15 June The Kraken'!U12</f>
        <v>4.3812370975774735E-3</v>
      </c>
      <c r="K7" s="154">
        <f>'16 June Mostly Fearless'!S12</f>
        <v>2.8610588680578197E-2</v>
      </c>
      <c r="L7" s="154">
        <f>'16 June Mostly Fearless'!U12</f>
        <v>1.8142630959018513E-3</v>
      </c>
      <c r="M7" s="154">
        <f>'Array 6'!S12</f>
        <v>3.2729424043764853E-2</v>
      </c>
      <c r="N7" s="154">
        <f>'Array 6'!U12</f>
        <v>3.3008071686687823E-3</v>
      </c>
      <c r="O7" s="83">
        <f t="shared" si="0"/>
        <v>3.2004106290598633E-2</v>
      </c>
      <c r="P7" s="83">
        <f t="shared" si="1"/>
        <v>3.5633488168536538E-3</v>
      </c>
      <c r="Q7" s="155">
        <f>'Array 7 24hr Array'!S12</f>
        <v>1.5018618245617496E-2</v>
      </c>
      <c r="R7" s="155">
        <f>'Array 7 24hr Array'!U12</f>
        <v>1.7171727650007532E-3</v>
      </c>
    </row>
    <row r="8" spans="1:22" x14ac:dyDescent="0.25">
      <c r="A8" s="73" t="s">
        <v>30</v>
      </c>
      <c r="B8" s="73">
        <v>75</v>
      </c>
      <c r="C8" s="75">
        <f>'12 June Duhty Thuhty'!S13</f>
        <v>2.2872208655253867E-2</v>
      </c>
      <c r="D8" s="75">
        <f>'12 June Duhty Thuhty'!U13</f>
        <v>1.5564592585637991E-3</v>
      </c>
      <c r="E8" s="154">
        <f>'13 June WDKY'!S13</f>
        <v>2.7220226785406806E-2</v>
      </c>
      <c r="F8" s="154">
        <f>'13 June WDKY'!U13</f>
        <v>9.9025336148693497E-4</v>
      </c>
      <c r="G8" s="154">
        <f>'14 June Aliens on Deck'!S13</f>
        <v>2.1524652708078056E-2</v>
      </c>
      <c r="H8" s="154">
        <f>'14 June Aliens on Deck'!U13</f>
        <v>3.1811663152364427E-4</v>
      </c>
      <c r="I8" s="154">
        <f>'15 June The Kraken'!S13</f>
        <v>1.2230012317029226E-2</v>
      </c>
      <c r="J8" s="154">
        <f>'15 June The Kraken'!U13</f>
        <v>3.3057071690638972E-3</v>
      </c>
      <c r="K8" s="154">
        <f>'16 June Mostly Fearless'!S13</f>
        <v>2.0444688524294048E-2</v>
      </c>
      <c r="L8" s="154">
        <f>'16 June Mostly Fearless'!U13</f>
        <v>5.4779948856340758E-4</v>
      </c>
      <c r="M8" s="154">
        <f>'Array 6'!S13</f>
        <v>2.1427551654663073E-2</v>
      </c>
      <c r="N8" s="154">
        <f>'Array 6'!U13</f>
        <v>1.8620470840103973E-3</v>
      </c>
      <c r="O8" s="83">
        <f t="shared" si="0"/>
        <v>2.0953223440787511E-2</v>
      </c>
      <c r="P8" s="83">
        <f t="shared" si="1"/>
        <v>4.8961693987801961E-3</v>
      </c>
      <c r="Q8" s="155">
        <f>'Array 7 24hr Array'!S13</f>
        <v>8.284280780216589E-3</v>
      </c>
      <c r="R8" s="155">
        <f>'Array 7 24hr Array'!U13</f>
        <v>1.56804948369348E-3</v>
      </c>
    </row>
    <row r="9" spans="1:22" x14ac:dyDescent="0.25">
      <c r="A9" s="73" t="s">
        <v>30</v>
      </c>
      <c r="B9" s="73">
        <v>100</v>
      </c>
      <c r="C9" s="75">
        <f>'12 June Duhty Thuhty'!S14</f>
        <v>1.7303819514941393E-2</v>
      </c>
      <c r="D9" s="75">
        <f>'12 June Duhty Thuhty'!U14</f>
        <v>3.0226879792218542E-4</v>
      </c>
      <c r="E9" s="154">
        <f>'13 June WDKY'!S14</f>
        <v>1.5677222775277829E-2</v>
      </c>
      <c r="F9" s="154">
        <f>'13 June WDKY'!U14</f>
        <v>1.1373166279251076E-4</v>
      </c>
      <c r="G9" s="154">
        <f>'14 June Aliens on Deck'!S14</f>
        <v>1.5586298433951019E-2</v>
      </c>
      <c r="H9" s="154">
        <f>'14 June Aliens on Deck'!U14</f>
        <v>1.6920636930580011E-3</v>
      </c>
      <c r="I9" s="154">
        <f>'15 June The Kraken'!S14</f>
        <v>9.871972252741338E-3</v>
      </c>
      <c r="J9" s="154">
        <f>'15 June The Kraken'!U14</f>
        <v>2.1374019860286855E-3</v>
      </c>
      <c r="K9" s="154">
        <f>'16 June Mostly Fearless'!S14</f>
        <v>1.4072217844136946E-2</v>
      </c>
      <c r="L9" s="154">
        <f>'16 June Mostly Fearless'!U14</f>
        <v>6.5610290741913689E-4</v>
      </c>
      <c r="M9" s="154">
        <f>'Array 6'!S14</f>
        <v>1.0917437995116028E-2</v>
      </c>
      <c r="N9" s="154">
        <f>'Array 6'!U14</f>
        <v>1.3971460375631389E-4</v>
      </c>
      <c r="O9" s="83">
        <f t="shared" si="0"/>
        <v>1.3904828136027425E-2</v>
      </c>
      <c r="P9" s="83">
        <f t="shared" si="1"/>
        <v>2.9236385979708613E-3</v>
      </c>
      <c r="Q9" s="155">
        <f>'Array 7 24hr Array'!S14</f>
        <v>5.8100079855676881E-3</v>
      </c>
      <c r="R9" s="155">
        <f>'Array 7 24hr Array'!U14</f>
        <v>1.7026348338412814E-4</v>
      </c>
    </row>
    <row r="10" spans="1:22" x14ac:dyDescent="0.25">
      <c r="A10" s="73" t="s">
        <v>30</v>
      </c>
      <c r="B10" s="73">
        <v>125</v>
      </c>
      <c r="C10" s="75">
        <f>'12 June Duhty Thuhty'!S15</f>
        <v>9.9617902938435848E-3</v>
      </c>
      <c r="D10" s="75">
        <f>'12 June Duhty Thuhty'!U15</f>
        <v>5.4093190995005121E-4</v>
      </c>
      <c r="E10" s="154">
        <f>'13 June WDKY'!S15</f>
        <v>8.0313293043788678E-3</v>
      </c>
      <c r="F10" s="154">
        <f>'13 June WDKY'!U15</f>
        <v>1.4430897655611497E-4</v>
      </c>
      <c r="G10" s="154">
        <f>'14 June Aliens on Deck'!S15</f>
        <v>6.4687738996970882E-3</v>
      </c>
      <c r="H10" s="154">
        <f>'14 June Aliens on Deck'!U15</f>
        <v>5.6021791009902514E-3</v>
      </c>
      <c r="I10" s="154">
        <f>'15 June The Kraken'!S15</f>
        <v>6.9973009486834848E-3</v>
      </c>
      <c r="J10" s="154">
        <f>'15 June The Kraken'!U15</f>
        <v>4.1065904462014451E-4</v>
      </c>
      <c r="K10" s="154">
        <f>'16 June Mostly Fearless'!S15</f>
        <v>8.8306611008694257E-3</v>
      </c>
      <c r="L10" s="154">
        <f>'16 June Mostly Fearless'!U15</f>
        <v>5.6378301197173187E-4</v>
      </c>
      <c r="M10" s="154">
        <f>'Array 6'!S15</f>
        <v>6.8268619516210424E-3</v>
      </c>
      <c r="N10" s="154">
        <f>'Array 6'!U15</f>
        <v>1.900343399519001E-4</v>
      </c>
      <c r="O10" s="83">
        <f t="shared" si="0"/>
        <v>7.8527862498489164E-3</v>
      </c>
      <c r="P10" s="83">
        <f t="shared" si="1"/>
        <v>1.3517308057259319E-3</v>
      </c>
      <c r="Q10" s="155">
        <f>'Array 7 24hr Array'!S15</f>
        <v>3.2807290385663958E-3</v>
      </c>
      <c r="R10" s="155">
        <f>'Array 7 24hr Array'!U15</f>
        <v>1.7322631311391279E-4</v>
      </c>
    </row>
    <row r="11" spans="1:22" x14ac:dyDescent="0.25">
      <c r="A11" s="73"/>
      <c r="B11" s="73"/>
      <c r="C11" s="75"/>
      <c r="D11" s="75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5"/>
      <c r="R11" s="155"/>
    </row>
    <row r="12" spans="1:22" x14ac:dyDescent="0.25">
      <c r="A12" s="73" t="s">
        <v>38</v>
      </c>
      <c r="B12" s="73">
        <v>0</v>
      </c>
      <c r="C12" s="75"/>
      <c r="D12" s="75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  <c r="R12" s="155"/>
    </row>
    <row r="13" spans="1:22" x14ac:dyDescent="0.25">
      <c r="A13" s="73" t="s">
        <v>38</v>
      </c>
      <c r="B13" s="73">
        <v>5</v>
      </c>
      <c r="C13" s="75">
        <f>'12 June Duhty Thuhty'!S18</f>
        <v>1.9058667603168925E-3</v>
      </c>
      <c r="D13" s="75">
        <f>'12 June Duhty Thuhty'!U18</f>
        <v>1.1077636498252639E-4</v>
      </c>
      <c r="E13" s="154">
        <f>'13 June WDKY'!S18</f>
        <v>3.6054571088423963E-3</v>
      </c>
      <c r="F13" s="154">
        <f>'13 June WDKY'!U18</f>
        <v>1.6804495344405492E-3</v>
      </c>
      <c r="G13" s="154">
        <f>'14 June Aliens on Deck'!S18</f>
        <v>2.3555439169638537E-3</v>
      </c>
      <c r="H13" s="154">
        <f>'14 June Aliens on Deck'!U18</f>
        <v>4.5830250353568841E-4</v>
      </c>
      <c r="I13" s="154">
        <f>'15 June The Kraken'!S18</f>
        <v>2.0177268742801358E-3</v>
      </c>
      <c r="J13" s="154">
        <f>'15 June The Kraken'!U18</f>
        <v>2.1391810811675866E-4</v>
      </c>
      <c r="K13" s="154">
        <f>'16 June Mostly Fearless'!S18</f>
        <v>2.1495718252134964E-3</v>
      </c>
      <c r="L13" s="154">
        <f>'16 June Mostly Fearless'!U18</f>
        <v>1.9269950603696541E-3</v>
      </c>
      <c r="M13" s="154">
        <f>'Array 6'!S18</f>
        <v>1.5737959002885521E-3</v>
      </c>
      <c r="N13" s="154">
        <f>'Array 6'!U18</f>
        <v>1.3962386352188614E-3</v>
      </c>
      <c r="O13" s="154">
        <f t="shared" si="0"/>
        <v>2.2679937309842209E-3</v>
      </c>
      <c r="P13" s="154">
        <f t="shared" si="1"/>
        <v>7.0514922399943843E-4</v>
      </c>
      <c r="Q13" s="155">
        <f>'Array 7 24hr Array'!S18</f>
        <v>2.6840701543789161E-3</v>
      </c>
      <c r="R13" s="155">
        <f>'Array 7 24hr Array'!U18</f>
        <v>1.5988275726332142E-3</v>
      </c>
    </row>
    <row r="14" spans="1:22" x14ac:dyDescent="0.25">
      <c r="A14" s="73" t="s">
        <v>38</v>
      </c>
      <c r="B14" s="73">
        <v>25</v>
      </c>
      <c r="C14" s="75">
        <f>'12 June Duhty Thuhty'!S19</f>
        <v>2.526240622963812E-3</v>
      </c>
      <c r="D14" s="75">
        <f>'12 June Duhty Thuhty'!U19</f>
        <v>7.0336980294251523E-4</v>
      </c>
      <c r="E14" s="154">
        <f>'13 June WDKY'!S19</f>
        <v>3.286529475102102E-3</v>
      </c>
      <c r="F14" s="154">
        <f>'13 June WDKY'!U19</f>
        <v>1.2353876831648423E-3</v>
      </c>
      <c r="G14" s="154">
        <f>'14 June Aliens on Deck'!S19</f>
        <v>2.5109988895780254E-3</v>
      </c>
      <c r="H14" s="154">
        <f>'14 June Aliens on Deck'!U19</f>
        <v>3.3021173819720048E-4</v>
      </c>
      <c r="I14" s="154">
        <f>'15 June The Kraken'!S19</f>
        <v>2.6053534456566591E-3</v>
      </c>
      <c r="J14" s="154">
        <f>'15 June The Kraken'!U19</f>
        <v>7.1176080953669482E-4</v>
      </c>
      <c r="K14" s="154">
        <f>'16 June Mostly Fearless'!S19</f>
        <v>3.2853642577362571E-3</v>
      </c>
      <c r="L14" s="154">
        <f>'16 June Mostly Fearless'!U19</f>
        <v>3.0620360940374644E-4</v>
      </c>
      <c r="M14" s="154">
        <f>'Array 6'!S19</f>
        <v>2.0857081809085242E-3</v>
      </c>
      <c r="N14" s="154">
        <f>'Array 6'!U19</f>
        <v>1.868147350095355E-3</v>
      </c>
      <c r="O14" s="154">
        <f t="shared" si="0"/>
        <v>2.71669914532423E-3</v>
      </c>
      <c r="P14" s="154">
        <f t="shared" si="1"/>
        <v>4.7691112815111228E-4</v>
      </c>
      <c r="Q14" s="155">
        <f>'Array 7 24hr Array'!S19</f>
        <v>1.6470444457253395E-3</v>
      </c>
      <c r="R14" s="155">
        <f>'Array 7 24hr Array'!U19</f>
        <v>1.9859403006420077E-4</v>
      </c>
    </row>
    <row r="15" spans="1:22" x14ac:dyDescent="0.25">
      <c r="A15" s="73" t="s">
        <v>38</v>
      </c>
      <c r="B15" s="73">
        <v>45</v>
      </c>
      <c r="C15" s="75">
        <f>'12 June Duhty Thuhty'!S20</f>
        <v>2.2921170777511E-3</v>
      </c>
      <c r="D15" s="75">
        <f>'12 June Duhty Thuhty'!U20</f>
        <v>6.5351136452718324E-4</v>
      </c>
      <c r="E15" s="154">
        <f>'13 June WDKY'!S20</f>
        <v>2.1045061980211441E-3</v>
      </c>
      <c r="F15" s="154">
        <f>'13 June WDKY'!U20</f>
        <v>1.4637575546642474E-4</v>
      </c>
      <c r="G15" s="154">
        <f>'14 June Aliens on Deck'!S20</f>
        <v>2.2145441308416666E-3</v>
      </c>
      <c r="H15" s="154">
        <f>'14 June Aliens on Deck'!U20</f>
        <v>2.8792565148561482E-4</v>
      </c>
      <c r="I15" s="154">
        <f>'15 June The Kraken'!S20</f>
        <v>2.3585099557295124E-3</v>
      </c>
      <c r="J15" s="154">
        <f>'15 June The Kraken'!U20</f>
        <v>4.1969628725572355E-4</v>
      </c>
      <c r="K15" s="154">
        <f>'16 June Mostly Fearless'!S20</f>
        <v>2.6670413039809088E-3</v>
      </c>
      <c r="L15" s="154">
        <f>'16 June Mostly Fearless'!U20</f>
        <v>3.8441953754596352E-4</v>
      </c>
      <c r="M15" s="154">
        <f>'Array 6'!S20</f>
        <v>4.0664233395038196E-3</v>
      </c>
      <c r="N15" s="154">
        <f>'Array 6'!U20</f>
        <v>6.1789634243557419E-4</v>
      </c>
      <c r="O15" s="154">
        <f t="shared" si="0"/>
        <v>2.6171903343046917E-3</v>
      </c>
      <c r="P15" s="154">
        <f t="shared" si="1"/>
        <v>7.3489027367115223E-4</v>
      </c>
      <c r="Q15" s="155">
        <f>'Array 7 24hr Array'!S20</f>
        <v>1.280130446105863E-3</v>
      </c>
      <c r="R15" s="155">
        <f>'Array 7 24hr Array'!U20</f>
        <v>7.5897986963471343E-4</v>
      </c>
    </row>
    <row r="16" spans="1:22" x14ac:dyDescent="0.25">
      <c r="A16" s="73" t="s">
        <v>38</v>
      </c>
      <c r="B16" s="73">
        <v>75</v>
      </c>
      <c r="C16" s="75">
        <f>'12 June Duhty Thuhty'!S21</f>
        <v>9.7397288581104987E-4</v>
      </c>
      <c r="D16" s="75">
        <f>'12 June Duhty Thuhty'!U21</f>
        <v>1.2261712599245214E-4</v>
      </c>
      <c r="E16" s="154">
        <f>'13 June WDKY'!S21</f>
        <v>1.0274191678313093E-3</v>
      </c>
      <c r="F16" s="154">
        <f>'13 June WDKY'!U21</f>
        <v>9.3900631653087547E-5</v>
      </c>
      <c r="G16" s="154">
        <f>'14 June Aliens on Deck'!S21</f>
        <v>1.0302873574758132E-3</v>
      </c>
      <c r="H16" s="154">
        <f>'14 June Aliens on Deck'!U21</f>
        <v>1.9346830311567169E-4</v>
      </c>
      <c r="I16" s="154">
        <f>'15 June The Kraken'!S21</f>
        <v>1.1184189121131109E-3</v>
      </c>
      <c r="J16" s="154">
        <f>'15 June The Kraken'!U21</f>
        <v>2.6681844624435152E-4</v>
      </c>
      <c r="K16" s="154">
        <f>'16 June Mostly Fearless'!S21</f>
        <v>1.1450209109036195E-3</v>
      </c>
      <c r="L16" s="154">
        <f>'16 June Mostly Fearless'!U21</f>
        <v>5.5446394866830284E-5</v>
      </c>
      <c r="M16" s="154">
        <f>'Array 6'!S21</f>
        <v>1.3072683660775698E-3</v>
      </c>
      <c r="N16" s="154">
        <f>'Array 6'!U21</f>
        <v>1.0594663339263149E-4</v>
      </c>
      <c r="O16" s="154">
        <f t="shared" si="0"/>
        <v>1.1003979333687455E-3</v>
      </c>
      <c r="P16" s="154">
        <f t="shared" si="1"/>
        <v>1.1944540799000291E-4</v>
      </c>
      <c r="Q16" s="155">
        <f>'Array 7 24hr Array'!S21</f>
        <v>4.736376995995782E-4</v>
      </c>
      <c r="R16" s="155">
        <f>'Array 7 24hr Array'!U21</f>
        <v>1.2555201575769042E-4</v>
      </c>
    </row>
    <row r="17" spans="1:18" x14ac:dyDescent="0.25">
      <c r="A17" s="73" t="s">
        <v>38</v>
      </c>
      <c r="B17" s="73">
        <v>100</v>
      </c>
      <c r="C17" s="75">
        <f>'12 June Duhty Thuhty'!S22</f>
        <v>4.7750044597100091E-4</v>
      </c>
      <c r="D17" s="75">
        <f>'12 June Duhty Thuhty'!U22</f>
        <v>5.5651942464747689E-5</v>
      </c>
      <c r="E17" s="154">
        <f>'13 June WDKY'!S22</f>
        <v>5.3277266984577925E-4</v>
      </c>
      <c r="F17" s="154">
        <f>'13 June WDKY'!U22</f>
        <v>2.8832469669761715E-5</v>
      </c>
      <c r="G17" s="154">
        <f>'14 June Aliens on Deck'!S22</f>
        <v>5.7387664272106915E-4</v>
      </c>
      <c r="H17" s="154">
        <f>'14 June Aliens on Deck'!U22</f>
        <v>7.1881150682340573E-5</v>
      </c>
      <c r="I17" s="154">
        <f>'15 June The Kraken'!S22</f>
        <v>4.8552611375239337E-4</v>
      </c>
      <c r="J17" s="154">
        <f>'15 June The Kraken'!U22</f>
        <v>6.561641484023923E-5</v>
      </c>
      <c r="K17" s="154">
        <f>'16 June Mostly Fearless'!S22</f>
        <v>5.1189797164307035E-4</v>
      </c>
      <c r="L17" s="154">
        <f>'16 June Mostly Fearless'!U22</f>
        <v>3.0297259712914723E-5</v>
      </c>
      <c r="M17" s="154">
        <f>'Array 6'!S22</f>
        <v>3.9747986132326581E-4</v>
      </c>
      <c r="N17" s="154">
        <f>'Array 6'!U22</f>
        <v>1.0193085757313479E-4</v>
      </c>
      <c r="O17" s="154">
        <f t="shared" si="0"/>
        <v>4.9650895087609661E-4</v>
      </c>
      <c r="P17" s="154">
        <f t="shared" si="1"/>
        <v>5.9709874497896115E-5</v>
      </c>
      <c r="Q17" s="155">
        <f>'Array 7 24hr Array'!S22</f>
        <v>2.3625968297603491E-4</v>
      </c>
      <c r="R17" s="155">
        <f>'Array 7 24hr Array'!U22</f>
        <v>5.7058734860220365E-5</v>
      </c>
    </row>
    <row r="18" spans="1:18" x14ac:dyDescent="0.25">
      <c r="A18" s="73" t="s">
        <v>38</v>
      </c>
      <c r="B18" s="73">
        <v>125</v>
      </c>
      <c r="C18" s="75">
        <f>'12 June Duhty Thuhty'!S23</f>
        <v>2.5271153213703081E-4</v>
      </c>
      <c r="D18" s="75">
        <f>'12 June Duhty Thuhty'!U23</f>
        <v>1.6072219764397762E-5</v>
      </c>
      <c r="E18" s="154">
        <f>'13 June WDKY'!S23</f>
        <v>2.9013329735902757E-4</v>
      </c>
      <c r="F18" s="154">
        <f>'13 June WDKY'!U23</f>
        <v>3.1050258488325419E-5</v>
      </c>
      <c r="G18" s="154">
        <f>'14 June Aliens on Deck'!S23</f>
        <v>1.7240299505106096E-4</v>
      </c>
      <c r="H18" s="154">
        <f>'14 June Aliens on Deck'!U23</f>
        <v>1.4932502567479965E-4</v>
      </c>
      <c r="I18" s="154">
        <f>'15 June The Kraken'!S23</f>
        <v>2.2015626867894942E-4</v>
      </c>
      <c r="J18" s="154">
        <f>'15 June The Kraken'!U23</f>
        <v>2.4121400276187302E-5</v>
      </c>
      <c r="K18" s="154">
        <f>'16 June Mostly Fearless'!S23</f>
        <v>2.5839719809495851E-4</v>
      </c>
      <c r="L18" s="154">
        <f>'16 June Mostly Fearless'!U23</f>
        <v>3.0678853562821172E-5</v>
      </c>
      <c r="M18" s="154">
        <f>'Array 6'!S23</f>
        <v>2.0485101196272135E-4</v>
      </c>
      <c r="N18" s="154">
        <f>'Array 6'!U23</f>
        <v>2.7722182070854392E-5</v>
      </c>
      <c r="O18" s="154">
        <f t="shared" si="0"/>
        <v>2.3310871721395811E-4</v>
      </c>
      <c r="P18" s="154">
        <f t="shared" si="1"/>
        <v>4.2254062269408135E-5</v>
      </c>
      <c r="Q18" s="155">
        <f>'Array 7 24hr Array'!S23</f>
        <v>1.2850692926009836E-4</v>
      </c>
      <c r="R18" s="155">
        <f>'Array 7 24hr Array'!U23</f>
        <v>1.3247371110017652E-5</v>
      </c>
    </row>
    <row r="19" spans="1:18" x14ac:dyDescent="0.25">
      <c r="A19" s="73"/>
      <c r="B19" s="73"/>
      <c r="C19" s="75"/>
      <c r="D19" s="75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5"/>
      <c r="R19" s="155"/>
    </row>
    <row r="20" spans="1:18" x14ac:dyDescent="0.25">
      <c r="A20" s="73" t="s">
        <v>39</v>
      </c>
      <c r="B20" s="73">
        <v>0</v>
      </c>
      <c r="C20" s="75"/>
      <c r="D20" s="75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  <c r="R20" s="155"/>
    </row>
    <row r="21" spans="1:18" x14ac:dyDescent="0.25">
      <c r="A21" s="73" t="s">
        <v>39</v>
      </c>
      <c r="B21" s="73">
        <v>5</v>
      </c>
      <c r="C21" s="75">
        <f>'12 June Duhty Thuhty'!S26</f>
        <v>3.0834122775379377E-3</v>
      </c>
      <c r="D21" s="75">
        <f>'12 June Duhty Thuhty'!U26</f>
        <v>1.2676585773079262E-4</v>
      </c>
      <c r="E21" s="154">
        <f>'13 June WDKY'!S26</f>
        <v>2.8520334824368664E-3</v>
      </c>
      <c r="F21" s="154">
        <f>'13 June WDKY'!U26</f>
        <v>2.005346707672004E-4</v>
      </c>
      <c r="G21" s="154">
        <f>'14 June Aliens on Deck'!S26</f>
        <v>3.4145133438487382E-3</v>
      </c>
      <c r="H21" s="154">
        <f>'14 June Aliens on Deck'!U26</f>
        <v>4.2226270335879207E-4</v>
      </c>
      <c r="I21" s="154">
        <f>'15 June The Kraken'!S26</f>
        <v>3.5315811265009636E-3</v>
      </c>
      <c r="J21" s="154">
        <f>'15 June The Kraken'!U26</f>
        <v>6.591493151251568E-4</v>
      </c>
      <c r="K21" s="154">
        <f>'16 June Mostly Fearless'!S26</f>
        <v>3.3799084742216225E-3</v>
      </c>
      <c r="L21" s="154">
        <f>'16 June Mostly Fearless'!U26</f>
        <v>3.0558286559662544E-3</v>
      </c>
      <c r="M21" s="154">
        <f>'Array 6'!S26</f>
        <v>1.9568785407343228E-3</v>
      </c>
      <c r="N21" s="154">
        <f>'Array 6'!U26</f>
        <v>1.7201060437872437E-3</v>
      </c>
      <c r="O21" s="154">
        <f t="shared" si="0"/>
        <v>3.0363878742134085E-3</v>
      </c>
      <c r="P21" s="154">
        <f t="shared" si="1"/>
        <v>5.8442105846245049E-4</v>
      </c>
      <c r="Q21" s="155">
        <f>'Array 7 24hr Array'!S26</f>
        <v>2.1435589917377235E-3</v>
      </c>
      <c r="R21" s="155">
        <f>'Array 7 24hr Array'!U26</f>
        <v>7.1849257567362004E-4</v>
      </c>
    </row>
    <row r="22" spans="1:18" x14ac:dyDescent="0.25">
      <c r="A22" s="73" t="s">
        <v>39</v>
      </c>
      <c r="B22" s="73">
        <v>25</v>
      </c>
      <c r="C22" s="75">
        <f>'12 June Duhty Thuhty'!S27</f>
        <v>2.5866480133213427E-3</v>
      </c>
      <c r="D22" s="75">
        <f>'12 June Duhty Thuhty'!U27</f>
        <v>3.7285490540391812E-4</v>
      </c>
      <c r="E22" s="154">
        <f>'13 June WDKY'!S27</f>
        <v>3.3433186223179381E-3</v>
      </c>
      <c r="F22" s="154">
        <f>'13 June WDKY'!U27</f>
        <v>6.3286725926503474E-4</v>
      </c>
      <c r="G22" s="154">
        <f>'14 June Aliens on Deck'!S27</f>
        <v>3.6545003671382211E-3</v>
      </c>
      <c r="H22" s="154">
        <f>'14 June Aliens on Deck'!U27</f>
        <v>4.3630858967285666E-4</v>
      </c>
      <c r="I22" s="154">
        <f>'15 June The Kraken'!S27</f>
        <v>4.3118962857336615E-3</v>
      </c>
      <c r="J22" s="154">
        <f>'15 June The Kraken'!U27</f>
        <v>9.5867386288058865E-4</v>
      </c>
      <c r="K22" s="154">
        <f>'16 June Mostly Fearless'!S27</f>
        <v>3.4162008512419952E-3</v>
      </c>
      <c r="L22" s="154">
        <f>'16 June Mostly Fearless'!U27</f>
        <v>3.2204624859290233E-4</v>
      </c>
      <c r="M22" s="154">
        <f>'Array 6'!S27</f>
        <v>1.7566892420797196E-3</v>
      </c>
      <c r="N22" s="154">
        <f>'Array 6'!U27</f>
        <v>1.574631407780082E-3</v>
      </c>
      <c r="O22" s="154">
        <f t="shared" si="0"/>
        <v>3.1782088969721464E-3</v>
      </c>
      <c r="P22" s="154">
        <f t="shared" si="1"/>
        <v>8.9069236664541054E-4</v>
      </c>
      <c r="Q22" s="155">
        <f>'Array 7 24hr Array'!S27</f>
        <v>1.8756783926643483E-3</v>
      </c>
      <c r="R22" s="155">
        <f>'Array 7 24hr Array'!U27</f>
        <v>2.1041040579234942E-4</v>
      </c>
    </row>
    <row r="23" spans="1:18" x14ac:dyDescent="0.25">
      <c r="A23" s="73" t="s">
        <v>39</v>
      </c>
      <c r="B23" s="73">
        <v>45</v>
      </c>
      <c r="C23" s="75">
        <f>'12 June Duhty Thuhty'!S28</f>
        <v>3.1904929661792265E-3</v>
      </c>
      <c r="D23" s="75">
        <f>'12 June Duhty Thuhty'!U28</f>
        <v>4.8229861996049633E-4</v>
      </c>
      <c r="E23" s="154">
        <f>'13 June WDKY'!S28</f>
        <v>3.8295969064139012E-3</v>
      </c>
      <c r="F23" s="154">
        <f>'13 June WDKY'!U28</f>
        <v>3.513286846295548E-4</v>
      </c>
      <c r="G23" s="154">
        <f>'14 June Aliens on Deck'!S28</f>
        <v>3.6560503001680524E-3</v>
      </c>
      <c r="H23" s="154">
        <f>'14 June Aliens on Deck'!U28</f>
        <v>3.1669000719739237E-4</v>
      </c>
      <c r="I23" s="154">
        <f>'15 June The Kraken'!S28</f>
        <v>3.5463382867505148E-3</v>
      </c>
      <c r="J23" s="154">
        <f>'15 June The Kraken'!U28</f>
        <v>6.2138041483133708E-5</v>
      </c>
      <c r="K23" s="154">
        <f>'16 June Mostly Fearless'!S28</f>
        <v>3.1731650532938484E-3</v>
      </c>
      <c r="L23" s="154">
        <f>'16 June Mostly Fearless'!U28</f>
        <v>2.2085960460653867E-4</v>
      </c>
      <c r="M23" s="154">
        <f>'Array 6'!S28</f>
        <v>2.603333203869278E-3</v>
      </c>
      <c r="N23" s="154">
        <f>'Array 6'!U28</f>
        <v>1.4415617704002546E-4</v>
      </c>
      <c r="O23" s="154">
        <f t="shared" si="0"/>
        <v>3.3331627861124704E-3</v>
      </c>
      <c r="P23" s="154">
        <f t="shared" si="1"/>
        <v>4.4153191226657359E-4</v>
      </c>
      <c r="Q23" s="155">
        <f>'Array 7 24hr Array'!S28</f>
        <v>1.1036270564248971E-3</v>
      </c>
      <c r="R23" s="155">
        <f>'Array 7 24hr Array'!U28</f>
        <v>2.2988782525675395E-4</v>
      </c>
    </row>
    <row r="24" spans="1:18" x14ac:dyDescent="0.25">
      <c r="A24" s="73" t="s">
        <v>39</v>
      </c>
      <c r="B24" s="73">
        <v>75</v>
      </c>
      <c r="C24" s="75">
        <f>'12 June Duhty Thuhty'!S29</f>
        <v>2.2025772085742328E-3</v>
      </c>
      <c r="D24" s="75">
        <f>'12 June Duhty Thuhty'!U29</f>
        <v>2.2880569830018168E-4</v>
      </c>
      <c r="E24" s="154">
        <f>'13 June WDKY'!S29</f>
        <v>2.2827970278529977E-3</v>
      </c>
      <c r="F24" s="154">
        <f>'13 June WDKY'!U29</f>
        <v>5.7528084687893514E-5</v>
      </c>
      <c r="G24" s="154">
        <f>'14 June Aliens on Deck'!S29</f>
        <v>2.2261805528918563E-3</v>
      </c>
      <c r="H24" s="154">
        <f>'14 June Aliens on Deck'!U29</f>
        <v>1.8886967977698385E-4</v>
      </c>
      <c r="I24" s="154">
        <f>'15 June The Kraken'!S29</f>
        <v>2.5347881094423975E-3</v>
      </c>
      <c r="J24" s="154">
        <f>'15 June The Kraken'!U29</f>
        <v>8.1420562958518171E-5</v>
      </c>
      <c r="K24" s="154">
        <f>'16 June Mostly Fearless'!S29</f>
        <v>2.2017493755496147E-3</v>
      </c>
      <c r="L24" s="154">
        <f>'16 June Mostly Fearless'!U29</f>
        <v>2.0512378225485243E-4</v>
      </c>
      <c r="M24" s="154">
        <f>'Array 6'!S29</f>
        <v>2.2004657851833424E-3</v>
      </c>
      <c r="N24" s="154">
        <f>'Array 6'!U29</f>
        <v>4.696007158861618E-4</v>
      </c>
      <c r="O24" s="154">
        <f t="shared" si="0"/>
        <v>2.2747596765824072E-3</v>
      </c>
      <c r="P24" s="154">
        <f t="shared" si="1"/>
        <v>1.3122477754866062E-4</v>
      </c>
      <c r="Q24" s="155">
        <f>'Array 7 24hr Array'!S29</f>
        <v>9.3916343567820588E-4</v>
      </c>
      <c r="R24" s="155">
        <f>'Array 7 24hr Array'!U29</f>
        <v>5.1546471276441297E-5</v>
      </c>
    </row>
    <row r="25" spans="1:18" x14ac:dyDescent="0.25">
      <c r="A25" s="73" t="s">
        <v>39</v>
      </c>
      <c r="B25" s="73">
        <v>100</v>
      </c>
      <c r="C25" s="75">
        <f>'12 June Duhty Thuhty'!S30</f>
        <v>9.6320799679120231E-4</v>
      </c>
      <c r="D25" s="75">
        <f>'12 June Duhty Thuhty'!U30</f>
        <v>8.691875949369005E-5</v>
      </c>
      <c r="E25" s="154">
        <f>'13 June WDKY'!S30</f>
        <v>9.0811661871274829E-4</v>
      </c>
      <c r="F25" s="154">
        <f>'13 June WDKY'!U30</f>
        <v>8.4924231915280249E-5</v>
      </c>
      <c r="G25" s="154">
        <f>'14 June Aliens on Deck'!S30</f>
        <v>1.7077274287859131E-3</v>
      </c>
      <c r="H25" s="154">
        <f>'14 June Aliens on Deck'!U30</f>
        <v>2.0104999928161239E-4</v>
      </c>
      <c r="I25" s="154">
        <f>'15 June The Kraken'!S30</f>
        <v>1.4652221291155847E-3</v>
      </c>
      <c r="J25" s="154">
        <f>'15 June The Kraken'!U30</f>
        <v>1.5993921617922123E-4</v>
      </c>
      <c r="K25" s="154">
        <f>'16 June Mostly Fearless'!S30</f>
        <v>9.7865726357584059E-4</v>
      </c>
      <c r="L25" s="154">
        <f>'16 June Mostly Fearless'!U30</f>
        <v>1.1234170723488859E-4</v>
      </c>
      <c r="M25" s="154">
        <f>'Array 6'!S30</f>
        <v>8.6879144783982745E-4</v>
      </c>
      <c r="N25" s="154">
        <f>'Array 6'!U30</f>
        <v>1.1494645940507536E-4</v>
      </c>
      <c r="O25" s="154">
        <f t="shared" si="0"/>
        <v>1.1486204808035193E-3</v>
      </c>
      <c r="P25" s="154">
        <f t="shared" si="1"/>
        <v>3.4992823915885282E-4</v>
      </c>
      <c r="Q25" s="155">
        <f>'Array 7 24hr Array'!S30</f>
        <v>4.9337364602252559E-4</v>
      </c>
      <c r="R25" s="155">
        <f>'Array 7 24hr Array'!U30</f>
        <v>4.5985518100526498E-5</v>
      </c>
    </row>
    <row r="26" spans="1:18" x14ac:dyDescent="0.25">
      <c r="A26" s="73" t="s">
        <v>39</v>
      </c>
      <c r="B26" s="73">
        <v>125</v>
      </c>
      <c r="C26" s="75">
        <f>'12 June Duhty Thuhty'!S31</f>
        <v>4.6249341341779692E-4</v>
      </c>
      <c r="D26" s="75">
        <f>'12 June Duhty Thuhty'!U31</f>
        <v>6.0966626587840714E-5</v>
      </c>
      <c r="E26" s="154">
        <f>'13 June WDKY'!S31</f>
        <v>3.7322829767502474E-4</v>
      </c>
      <c r="F26" s="154">
        <f>'13 June WDKY'!U31</f>
        <v>4.7855810763656266E-5</v>
      </c>
      <c r="G26" s="154">
        <f>'14 June Aliens on Deck'!S31</f>
        <v>3.0723811982557464E-4</v>
      </c>
      <c r="H26" s="154">
        <f>'14 June Aliens on Deck'!U31</f>
        <v>2.6867419905609219E-4</v>
      </c>
      <c r="I26" s="154">
        <f>'15 June The Kraken'!S31</f>
        <v>4.1757761589940524E-4</v>
      </c>
      <c r="J26" s="154">
        <f>'15 June The Kraken'!U31</f>
        <v>2.0016063339414784E-5</v>
      </c>
      <c r="K26" s="154">
        <f>'16 June Mostly Fearless'!S31</f>
        <v>4.0612978513900749E-4</v>
      </c>
      <c r="L26" s="154">
        <f>'16 June Mostly Fearless'!U31</f>
        <v>4.7147166105283446E-5</v>
      </c>
      <c r="M26" s="154">
        <f>'Array 6'!S31</f>
        <v>3.890436120745397E-4</v>
      </c>
      <c r="N26" s="154">
        <f>'Array 6'!U31</f>
        <v>3.1751285797889994E-5</v>
      </c>
      <c r="O26" s="154">
        <f t="shared" si="0"/>
        <v>3.9261847400522479E-4</v>
      </c>
      <c r="P26" s="154">
        <f t="shared" si="1"/>
        <v>5.1704129247750718E-5</v>
      </c>
      <c r="Q26" s="155">
        <f>'Array 7 24hr Array'!S31</f>
        <v>2.2549613925581502E-4</v>
      </c>
      <c r="R26" s="155">
        <f>'Array 7 24hr Array'!U31</f>
        <v>2.5368652438763739E-5</v>
      </c>
    </row>
    <row r="27" spans="1:18" x14ac:dyDescent="0.25">
      <c r="A27" s="73"/>
      <c r="B27" s="73"/>
      <c r="C27" s="75"/>
      <c r="D27" s="75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5"/>
      <c r="R27" s="155"/>
    </row>
    <row r="28" spans="1:18" x14ac:dyDescent="0.25">
      <c r="A28" s="73" t="s">
        <v>40</v>
      </c>
      <c r="B28" s="73">
        <v>0</v>
      </c>
      <c r="C28" s="75"/>
      <c r="D28" s="75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5"/>
      <c r="R28" s="155"/>
    </row>
    <row r="29" spans="1:18" x14ac:dyDescent="0.25">
      <c r="A29" s="73" t="s">
        <v>40</v>
      </c>
      <c r="B29" s="73">
        <v>5</v>
      </c>
      <c r="C29" s="75">
        <f>'12 June Duhty Thuhty'!S34</f>
        <v>1.0583146788527155E-2</v>
      </c>
      <c r="D29" s="75">
        <f>'12 June Duhty Thuhty'!U34</f>
        <v>3.6211552806589423E-3</v>
      </c>
      <c r="E29" s="154">
        <f>'13 June WDKY'!S34</f>
        <v>1.4249199118861426E-2</v>
      </c>
      <c r="F29" s="154">
        <f>'13 June WDKY'!U34</f>
        <v>3.0124484820287295E-3</v>
      </c>
      <c r="G29" s="154">
        <f>'14 June Aliens on Deck'!S34</f>
        <v>8.9053586697535395E-3</v>
      </c>
      <c r="H29" s="154">
        <f>'14 June Aliens on Deck'!U34</f>
        <v>1.395650280536393E-3</v>
      </c>
      <c r="I29" s="154">
        <f>'15 June The Kraken'!S34</f>
        <v>7.4802030110009176E-3</v>
      </c>
      <c r="J29" s="154">
        <f>'15 June The Kraken'!U34</f>
        <v>3.5390980989083811E-3</v>
      </c>
      <c r="K29" s="154">
        <f>'16 June Mostly Fearless'!S34</f>
        <v>5.272694913731237E-3</v>
      </c>
      <c r="L29" s="154">
        <f>'16 June Mostly Fearless'!U34</f>
        <v>4.5663702236510891E-3</v>
      </c>
      <c r="M29" s="154">
        <f>'Array 6'!S34</f>
        <v>7.6827011230058461E-3</v>
      </c>
      <c r="N29" s="154">
        <f>'Array 6'!U34</f>
        <v>6.6541890835462528E-3</v>
      </c>
      <c r="O29" s="154">
        <f t="shared" si="0"/>
        <v>9.0288839374800204E-3</v>
      </c>
      <c r="P29" s="154">
        <f t="shared" si="1"/>
        <v>3.0984595804699443E-3</v>
      </c>
      <c r="Q29" s="155">
        <f>'Array 7 24hr Array'!S34</f>
        <v>8.0788494195285065E-3</v>
      </c>
      <c r="R29" s="155">
        <f>'Array 7 24hr Array'!U34</f>
        <v>9.8592841886434974E-4</v>
      </c>
    </row>
    <row r="30" spans="1:18" x14ac:dyDescent="0.25">
      <c r="A30" s="73" t="s">
        <v>40</v>
      </c>
      <c r="B30" s="73">
        <v>25</v>
      </c>
      <c r="C30" s="75">
        <f>'12 June Duhty Thuhty'!S35</f>
        <v>1.2581863686909204E-2</v>
      </c>
      <c r="D30" s="75">
        <f>'12 June Duhty Thuhty'!U35</f>
        <v>3.6168002861056438E-3</v>
      </c>
      <c r="E30" s="154">
        <f>'13 June WDKY'!S35</f>
        <v>1.325615779303841E-2</v>
      </c>
      <c r="F30" s="154">
        <f>'13 June WDKY'!U35</f>
        <v>4.6733269381587133E-3</v>
      </c>
      <c r="G30" s="154">
        <f>'14 June Aliens on Deck'!S35</f>
        <v>1.0244016804138866E-2</v>
      </c>
      <c r="H30" s="154">
        <f>'14 June Aliens on Deck'!U35</f>
        <v>1.3890463633859874E-3</v>
      </c>
      <c r="I30" s="154">
        <f>'15 June The Kraken'!S35</f>
        <v>1.3731292249638941E-2</v>
      </c>
      <c r="J30" s="154">
        <f>'15 June The Kraken'!U35</f>
        <v>1.3978370710620355E-3</v>
      </c>
      <c r="K30" s="154">
        <f>'16 June Mostly Fearless'!S35</f>
        <v>1.3302656539743196E-2</v>
      </c>
      <c r="L30" s="154">
        <f>'16 June Mostly Fearless'!U35</f>
        <v>8.2030060874433623E-4</v>
      </c>
      <c r="M30" s="154">
        <f>'Array 6'!S35</f>
        <v>1.5804469071719097E-2</v>
      </c>
      <c r="N30" s="154">
        <f>'Array 6'!U35</f>
        <v>1.3689053392633949E-2</v>
      </c>
      <c r="O30" s="154">
        <f t="shared" si="0"/>
        <v>1.3153409357531287E-2</v>
      </c>
      <c r="P30" s="154">
        <f t="shared" si="1"/>
        <v>1.7992291511044242E-3</v>
      </c>
      <c r="Q30" s="155">
        <f>'Array 7 24hr Array'!S35</f>
        <v>9.0436674762852404E-3</v>
      </c>
      <c r="R30" s="155">
        <f>'Array 7 24hr Array'!U35</f>
        <v>4.7772254603578037E-4</v>
      </c>
    </row>
    <row r="31" spans="1:18" x14ac:dyDescent="0.25">
      <c r="A31" s="73" t="s">
        <v>40</v>
      </c>
      <c r="B31" s="73">
        <v>45</v>
      </c>
      <c r="C31" s="75">
        <f>'12 June Duhty Thuhty'!S36</f>
        <v>1.6495349500131023E-2</v>
      </c>
      <c r="D31" s="75">
        <f>'12 June Duhty Thuhty'!U36</f>
        <v>9.8069647544041304E-4</v>
      </c>
      <c r="E31" s="154">
        <f>'13 June WDKY'!S36</f>
        <v>1.3610106798192531E-2</v>
      </c>
      <c r="F31" s="154">
        <f>'13 June WDKY'!U36</f>
        <v>1.4857365623439287E-3</v>
      </c>
      <c r="G31" s="154">
        <f>'14 June Aliens on Deck'!S36</f>
        <v>1.3055504159117069E-2</v>
      </c>
      <c r="H31" s="154">
        <f>'14 June Aliens on Deck'!U36</f>
        <v>2.1978366452231378E-3</v>
      </c>
      <c r="I31" s="154">
        <f>'15 June The Kraken'!S36</f>
        <v>1.0900155523651298E-2</v>
      </c>
      <c r="J31" s="154">
        <f>'15 June The Kraken'!U36</f>
        <v>1.2473843823899336E-3</v>
      </c>
      <c r="K31" s="154">
        <f>'16 June Mostly Fearless'!S36</f>
        <v>1.1046527104977397E-2</v>
      </c>
      <c r="L31" s="154">
        <f>'16 June Mostly Fearless'!U36</f>
        <v>1.8583881989082489E-3</v>
      </c>
      <c r="M31" s="154">
        <f>'Array 6'!S36</f>
        <v>1.4687548036464727E-2</v>
      </c>
      <c r="N31" s="154">
        <f>'Array 6'!U36</f>
        <v>2.4483440796576848E-3</v>
      </c>
      <c r="O31" s="154">
        <f t="shared" si="0"/>
        <v>1.3299198520422342E-2</v>
      </c>
      <c r="P31" s="154">
        <f t="shared" si="1"/>
        <v>2.1507618263780313E-3</v>
      </c>
      <c r="Q31" s="155">
        <f>'Array 7 24hr Array'!S36</f>
        <v>7.7774370032745082E-3</v>
      </c>
      <c r="R31" s="155">
        <f>'Array 7 24hr Array'!U36</f>
        <v>5.6735539325356303E-4</v>
      </c>
    </row>
    <row r="32" spans="1:18" x14ac:dyDescent="0.25">
      <c r="A32" s="73" t="s">
        <v>40</v>
      </c>
      <c r="B32" s="73">
        <v>75</v>
      </c>
      <c r="C32" s="75">
        <f>'12 June Duhty Thuhty'!S37</f>
        <v>1.2836111227235795E-2</v>
      </c>
      <c r="D32" s="75">
        <f>'12 June Duhty Thuhty'!U37</f>
        <v>7.4839665343177507E-4</v>
      </c>
      <c r="E32" s="154">
        <f>'13 June WDKY'!S37</f>
        <v>1.059952079928231E-2</v>
      </c>
      <c r="F32" s="154">
        <f>'13 June WDKY'!U37</f>
        <v>2.159786606158415E-3</v>
      </c>
      <c r="G32" s="154">
        <f>'14 June Aliens on Deck'!S37</f>
        <v>6.9272924188097038E-3</v>
      </c>
      <c r="H32" s="154">
        <f>'14 June Aliens on Deck'!U37</f>
        <v>6.0105954059994204E-3</v>
      </c>
      <c r="I32" s="154">
        <f>'15 June The Kraken'!S37</f>
        <v>6.4551292751844043E-3</v>
      </c>
      <c r="J32" s="154">
        <f>'15 June The Kraken'!U37</f>
        <v>1.078339733267226E-3</v>
      </c>
      <c r="K32" s="154">
        <f>'16 June Mostly Fearless'!S37</f>
        <v>9.9434381089760614E-3</v>
      </c>
      <c r="L32" s="154">
        <f>'16 June Mostly Fearless'!U37</f>
        <v>1.2573340475539071E-4</v>
      </c>
      <c r="M32" s="154">
        <f>'Array 6'!S37</f>
        <v>9.218187958763141E-3</v>
      </c>
      <c r="N32" s="154">
        <f>'Array 6'!U37</f>
        <v>1.1050503358281921E-3</v>
      </c>
      <c r="O32" s="154">
        <f t="shared" si="0"/>
        <v>9.3299466313752355E-3</v>
      </c>
      <c r="P32" s="154">
        <f t="shared" si="1"/>
        <v>2.3803862136926764E-3</v>
      </c>
      <c r="Q32" s="155">
        <f>'Array 7 24hr Array'!S37</f>
        <v>4.7696608506415383E-3</v>
      </c>
      <c r="R32" s="155">
        <f>'Array 7 24hr Array'!U37</f>
        <v>1.1255564994686539E-3</v>
      </c>
    </row>
    <row r="33" spans="1:18" x14ac:dyDescent="0.25">
      <c r="A33" s="73" t="s">
        <v>40</v>
      </c>
      <c r="B33" s="73">
        <v>100</v>
      </c>
      <c r="C33" s="75">
        <f>'12 June Duhty Thuhty'!S38</f>
        <v>4.6034618266814712E-3</v>
      </c>
      <c r="D33" s="75">
        <f>'12 June Duhty Thuhty'!U38</f>
        <v>2.3654076700051424E-3</v>
      </c>
      <c r="E33" s="154">
        <f>'13 June WDKY'!S38</f>
        <v>8.1272717507991765E-3</v>
      </c>
      <c r="F33" s="154">
        <f>'13 June WDKY'!U38</f>
        <v>1.5829138241653493E-3</v>
      </c>
      <c r="G33" s="154">
        <f>'14 June Aliens on Deck'!S38</f>
        <v>7.9175736073754093E-3</v>
      </c>
      <c r="H33" s="154">
        <f>'14 June Aliens on Deck'!U38</f>
        <v>9.0569203279108131E-4</v>
      </c>
      <c r="I33" s="154">
        <f>'15 June The Kraken'!S38</f>
        <v>5.2699295258831769E-3</v>
      </c>
      <c r="J33" s="154">
        <f>'15 June The Kraken'!U38</f>
        <v>8.8700699087445765E-4</v>
      </c>
      <c r="K33" s="154">
        <f>'16 June Mostly Fearless'!S38</f>
        <v>7.1982705847227725E-3</v>
      </c>
      <c r="L33" s="154">
        <f>'16 June Mostly Fearless'!U38</f>
        <v>1.5492748345810627E-3</v>
      </c>
      <c r="M33" s="154">
        <f>'Array 6'!S38</f>
        <v>7.2733239234044197E-3</v>
      </c>
      <c r="N33" s="154">
        <f>'Array 6'!U38</f>
        <v>1.6572032403712494E-4</v>
      </c>
      <c r="O33" s="154">
        <f t="shared" si="0"/>
        <v>6.731638536477738E-3</v>
      </c>
      <c r="P33" s="154">
        <f t="shared" si="1"/>
        <v>1.4512843916982029E-3</v>
      </c>
      <c r="Q33" s="155">
        <f>'Array 7 24hr Array'!S38</f>
        <v>3.0178439674586159E-3</v>
      </c>
      <c r="R33" s="155">
        <f>'Array 7 24hr Array'!U38</f>
        <v>6.003706210911178E-4</v>
      </c>
    </row>
    <row r="34" spans="1:18" x14ac:dyDescent="0.25">
      <c r="A34" s="73" t="s">
        <v>40</v>
      </c>
      <c r="B34" s="73">
        <v>125</v>
      </c>
      <c r="C34" s="75">
        <f>'12 June Duhty Thuhty'!S39</f>
        <v>7.1548354584730677E-3</v>
      </c>
      <c r="D34" s="75">
        <f>'12 June Duhty Thuhty'!U39</f>
        <v>9.1436276173923259E-5</v>
      </c>
      <c r="E34" s="154">
        <f>'13 June WDKY'!S39</f>
        <v>4.5082851700583909E-3</v>
      </c>
      <c r="F34" s="154">
        <f>'13 June WDKY'!U39</f>
        <v>1.1542184695302851E-3</v>
      </c>
      <c r="G34" s="154">
        <f>'14 June Aliens on Deck'!S39</f>
        <v>4.4172214715752387E-3</v>
      </c>
      <c r="H34" s="154">
        <f>'14 June Aliens on Deck'!U39</f>
        <v>3.8278465171627499E-3</v>
      </c>
      <c r="I34" s="154">
        <f>'15 June The Kraken'!S39</f>
        <v>4.5739695240194856E-3</v>
      </c>
      <c r="J34" s="154">
        <f>'15 June The Kraken'!U39</f>
        <v>8.3994314854373016E-4</v>
      </c>
      <c r="K34" s="154">
        <f>'16 June Mostly Fearless'!S39</f>
        <v>5.830442050816005E-3</v>
      </c>
      <c r="L34" s="154">
        <f>'16 June Mostly Fearless'!U39</f>
        <v>3.1004188984880445E-4</v>
      </c>
      <c r="M34" s="154">
        <f>'Array 6'!S39</f>
        <v>3.8106619234296469E-3</v>
      </c>
      <c r="N34" s="154">
        <f>'Array 6'!U39</f>
        <v>1.4089222751305455E-3</v>
      </c>
      <c r="O34" s="154">
        <f t="shared" si="0"/>
        <v>5.0492359330619723E-3</v>
      </c>
      <c r="P34" s="154">
        <f t="shared" si="1"/>
        <v>1.224405660249177E-3</v>
      </c>
      <c r="Q34" s="155">
        <f>'Array 7 24hr Array'!S39</f>
        <v>2.5885020228854959E-3</v>
      </c>
      <c r="R34" s="155">
        <f>'Array 7 24hr Array'!U39</f>
        <v>1.5486708463555482E-4</v>
      </c>
    </row>
  </sheetData>
  <mergeCells count="13">
    <mergeCell ref="Q1:R1"/>
    <mergeCell ref="O1:P1"/>
    <mergeCell ref="C2:D2"/>
    <mergeCell ref="E2:F2"/>
    <mergeCell ref="G2:H2"/>
    <mergeCell ref="I2:J2"/>
    <mergeCell ref="K2:L2"/>
    <mergeCell ref="C1:D1"/>
    <mergeCell ref="E1:F1"/>
    <mergeCell ref="G1:H1"/>
    <mergeCell ref="I1:J1"/>
    <mergeCell ref="K1:L1"/>
    <mergeCell ref="M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opLeftCell="K2" zoomScale="70" zoomScaleNormal="70" workbookViewId="0">
      <selection activeCell="AB10" sqref="AB10"/>
    </sheetView>
  </sheetViews>
  <sheetFormatPr defaultRowHeight="18" x14ac:dyDescent="0.25"/>
  <cols>
    <col min="1" max="1" width="7.81640625" bestFit="1" customWidth="1"/>
    <col min="2" max="2" width="5.81640625" bestFit="1" customWidth="1"/>
    <col min="3" max="3" width="13.54296875" bestFit="1" customWidth="1"/>
    <col min="4" max="4" width="5.26953125" bestFit="1" customWidth="1"/>
    <col min="5" max="5" width="13.54296875" bestFit="1" customWidth="1"/>
    <col min="6" max="6" width="5.26953125" bestFit="1" customWidth="1"/>
    <col min="7" max="7" width="13.54296875" bestFit="1" customWidth="1"/>
    <col min="8" max="8" width="5.26953125" bestFit="1" customWidth="1"/>
    <col min="9" max="9" width="13.54296875" bestFit="1" customWidth="1"/>
    <col min="10" max="10" width="5.26953125" bestFit="1" customWidth="1"/>
    <col min="11" max="11" width="13.54296875" bestFit="1" customWidth="1"/>
    <col min="12" max="12" width="5.26953125" bestFit="1" customWidth="1"/>
    <col min="13" max="13" width="13.54296875" bestFit="1" customWidth="1"/>
    <col min="14" max="14" width="5.26953125" bestFit="1" customWidth="1"/>
    <col min="15" max="15" width="17.1796875" bestFit="1" customWidth="1"/>
    <col min="16" max="16" width="10.26953125" customWidth="1"/>
    <col min="17" max="17" width="13.54296875" bestFit="1" customWidth="1"/>
    <col min="18" max="18" width="5.26953125" bestFit="1" customWidth="1"/>
  </cols>
  <sheetData>
    <row r="2" spans="1:18" s="1" customFormat="1" ht="39" customHeight="1" thickBot="1" x14ac:dyDescent="0.3">
      <c r="C2" s="164" t="s">
        <v>95</v>
      </c>
      <c r="D2" s="164"/>
      <c r="E2" s="164" t="s">
        <v>96</v>
      </c>
      <c r="F2" s="164"/>
      <c r="G2" s="164" t="s">
        <v>97</v>
      </c>
      <c r="H2" s="164"/>
      <c r="I2" s="164" t="s">
        <v>98</v>
      </c>
      <c r="J2" s="164"/>
      <c r="K2" s="164" t="s">
        <v>99</v>
      </c>
      <c r="L2" s="164"/>
      <c r="M2" s="165" t="s">
        <v>100</v>
      </c>
      <c r="N2" s="166"/>
      <c r="O2" s="165" t="s">
        <v>125</v>
      </c>
      <c r="P2" s="166"/>
      <c r="Q2" s="164" t="s">
        <v>101</v>
      </c>
      <c r="R2" s="164"/>
    </row>
    <row r="3" spans="1:18" ht="45" x14ac:dyDescent="0.25">
      <c r="A3" s="56" t="s">
        <v>35</v>
      </c>
      <c r="B3" s="57" t="s">
        <v>7</v>
      </c>
      <c r="C3" s="79" t="s">
        <v>36</v>
      </c>
      <c r="D3" s="80" t="s">
        <v>37</v>
      </c>
      <c r="E3" s="79" t="s">
        <v>36</v>
      </c>
      <c r="F3" s="80" t="s">
        <v>37</v>
      </c>
      <c r="G3" s="79" t="s">
        <v>36</v>
      </c>
      <c r="H3" s="80" t="s">
        <v>37</v>
      </c>
      <c r="I3" s="79" t="s">
        <v>36</v>
      </c>
      <c r="J3" s="80" t="s">
        <v>37</v>
      </c>
      <c r="K3" s="79" t="s">
        <v>36</v>
      </c>
      <c r="L3" s="80" t="s">
        <v>37</v>
      </c>
      <c r="M3" s="79" t="s">
        <v>36</v>
      </c>
      <c r="N3" s="80" t="s">
        <v>37</v>
      </c>
      <c r="O3" s="79" t="s">
        <v>36</v>
      </c>
      <c r="P3" s="80" t="s">
        <v>37</v>
      </c>
      <c r="Q3" s="79" t="s">
        <v>36</v>
      </c>
      <c r="R3" s="80" t="s">
        <v>37</v>
      </c>
    </row>
    <row r="4" spans="1:18" x14ac:dyDescent="0.25">
      <c r="A4" s="76" t="s">
        <v>30</v>
      </c>
      <c r="B4" s="76">
        <v>0</v>
      </c>
      <c r="C4" s="81"/>
      <c r="D4" s="8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84">
        <f>'Array 7 24hr Array'!T9</f>
        <v>0</v>
      </c>
    </row>
    <row r="5" spans="1:18" x14ac:dyDescent="0.25">
      <c r="A5" s="73" t="s">
        <v>30</v>
      </c>
      <c r="B5" s="73">
        <v>5</v>
      </c>
      <c r="C5" s="78">
        <f>'12 June Duhty Thuhty'!R10</f>
        <v>0.46670649127081409</v>
      </c>
      <c r="D5" s="78">
        <f>'12 June Duhty Thuhty'!T10</f>
        <v>3.658741183794198E-2</v>
      </c>
      <c r="E5" s="83">
        <f>'13 June WDKY'!R10</f>
        <v>0.41924319560337642</v>
      </c>
      <c r="F5" s="83">
        <f>'13 June WDKY'!T10</f>
        <v>7.9290976198947052E-2</v>
      </c>
      <c r="G5" s="83">
        <f>'14 June Aliens on Deck'!R10</f>
        <v>0.33329545871920313</v>
      </c>
      <c r="H5" s="83">
        <f>'14 June Aliens on Deck'!T10</f>
        <v>5.4201584274069334E-2</v>
      </c>
      <c r="I5" s="83">
        <f>'15 June The Kraken'!R10</f>
        <v>0.34816354130451388</v>
      </c>
      <c r="J5" s="83">
        <f>'15 June The Kraken'!T10</f>
        <v>7.9314745676050555E-2</v>
      </c>
      <c r="K5" s="83">
        <f>'16 June Mostly Fearless'!R10</f>
        <v>0.53124706686611778</v>
      </c>
      <c r="L5" s="83">
        <f>'16 June Mostly Fearless'!T10</f>
        <v>6.019773276765962E-2</v>
      </c>
      <c r="M5" s="83">
        <f>'Array 6'!R10</f>
        <v>0.5308775245826981</v>
      </c>
      <c r="N5" s="83">
        <f>'Array 6'!T10</f>
        <v>8.1298304194718576E-2</v>
      </c>
      <c r="O5" s="83">
        <f t="shared" ref="O5:O34" si="0">AVERAGE(M5,K5,I5,G5,E5,C5)</f>
        <v>0.43825554639112058</v>
      </c>
      <c r="P5" s="83">
        <f>STDEV(M5,K5,I5,G5,E5,C5)</f>
        <v>8.6637600216093513E-2</v>
      </c>
      <c r="Q5" s="84">
        <f>'Array 7 24hr Array'!R10</f>
        <v>0.43702282512025742</v>
      </c>
      <c r="R5" s="84">
        <f>'Array 7 24hr Array'!T10</f>
        <v>1.3305944257216902E-2</v>
      </c>
    </row>
    <row r="6" spans="1:18" x14ac:dyDescent="0.25">
      <c r="A6" s="73" t="s">
        <v>30</v>
      </c>
      <c r="B6" s="73">
        <v>25</v>
      </c>
      <c r="C6" s="78">
        <f>'12 June Duhty Thuhty'!R11</f>
        <v>0.53168918872745452</v>
      </c>
      <c r="D6" s="78">
        <f>'12 June Duhty Thuhty'!T11</f>
        <v>5.385032949884859E-2</v>
      </c>
      <c r="E6" s="83">
        <f>'13 June WDKY'!R11</f>
        <v>0.48595582234148454</v>
      </c>
      <c r="F6" s="83">
        <f>'13 June WDKY'!T11</f>
        <v>4.0574421869184911E-2</v>
      </c>
      <c r="G6" s="83">
        <f>'14 June Aliens on Deck'!R11</f>
        <v>0.44972081001773367</v>
      </c>
      <c r="H6" s="83">
        <f>'14 June Aliens on Deck'!T11</f>
        <v>6.5187903005624021E-2</v>
      </c>
      <c r="I6" s="83">
        <f>'15 June The Kraken'!R11</f>
        <v>0.49562802853936172</v>
      </c>
      <c r="J6" s="83">
        <f>'15 June The Kraken'!T11</f>
        <v>5.6484880970952105E-2</v>
      </c>
      <c r="K6" s="83">
        <f>'16 June Mostly Fearless'!R11</f>
        <v>0.55092617091900264</v>
      </c>
      <c r="L6" s="83">
        <f>'16 June Mostly Fearless'!T11</f>
        <v>4.7737836892250654E-2</v>
      </c>
      <c r="M6" s="83">
        <f>'Array 6'!R11</f>
        <v>0.54316949139638682</v>
      </c>
      <c r="N6" s="83">
        <f>'Array 6'!T11</f>
        <v>1.096645198864327E-2</v>
      </c>
      <c r="O6" s="83">
        <f t="shared" si="0"/>
        <v>0.50951491865690401</v>
      </c>
      <c r="P6" s="83">
        <f t="shared" ref="P6:P34" si="1">STDEV(M6,K6,I6,G6,E6,C6)</f>
        <v>3.9146985829416878E-2</v>
      </c>
      <c r="Q6" s="84">
        <f>'Array 7 24hr Array'!R11</f>
        <v>0.41746331575398415</v>
      </c>
      <c r="R6" s="84">
        <f>'Array 7 24hr Array'!T11</f>
        <v>1.7303982612875905E-2</v>
      </c>
    </row>
    <row r="7" spans="1:18" x14ac:dyDescent="0.25">
      <c r="A7" s="73" t="s">
        <v>30</v>
      </c>
      <c r="B7" s="73">
        <v>45</v>
      </c>
      <c r="C7" s="78">
        <f>'12 June Duhty Thuhty'!R12</f>
        <v>0.56996170377106858</v>
      </c>
      <c r="D7" s="78">
        <f>'12 June Duhty Thuhty'!T12</f>
        <v>2.9303547213243183E-2</v>
      </c>
      <c r="E7" s="83">
        <f>'13 June WDKY'!R12</f>
        <v>0.49010305766378787</v>
      </c>
      <c r="F7" s="83">
        <f>'13 June WDKY'!T12</f>
        <v>4.2974826318435758E-3</v>
      </c>
      <c r="G7" s="83">
        <f>'14 June Aliens on Deck'!R12</f>
        <v>0.49796463014410269</v>
      </c>
      <c r="H7" s="83">
        <f>'14 June Aliens on Deck'!T12</f>
        <v>2.3838661108772464E-2</v>
      </c>
      <c r="I7" s="83">
        <f>'15 June The Kraken'!R12</f>
        <v>0.44216478323572656</v>
      </c>
      <c r="J7" s="83">
        <f>'15 June The Kraken'!T12</f>
        <v>7.0099793561239368E-2</v>
      </c>
      <c r="K7" s="83">
        <f>'16 June Mostly Fearless'!R12</f>
        <v>0.45776941888925116</v>
      </c>
      <c r="L7" s="83">
        <f>'16 June Mostly Fearless'!T12</f>
        <v>2.9028209534429621E-2</v>
      </c>
      <c r="M7" s="83">
        <f>'Array 6'!R12</f>
        <v>0.52367078470023765</v>
      </c>
      <c r="N7" s="83">
        <f>'Array 6'!T12</f>
        <v>5.2812914698700517E-2</v>
      </c>
      <c r="O7" s="83">
        <f t="shared" si="0"/>
        <v>0.49693906306736246</v>
      </c>
      <c r="P7" s="83">
        <f t="shared" si="1"/>
        <v>4.6106738142316868E-2</v>
      </c>
      <c r="Q7" s="84">
        <f>'Array 7 24hr Array'!R12</f>
        <v>0.36044683789481996</v>
      </c>
      <c r="R7" s="84">
        <f>'Array 7 24hr Array'!T12</f>
        <v>4.1212146360018083E-2</v>
      </c>
    </row>
    <row r="8" spans="1:18" x14ac:dyDescent="0.25">
      <c r="A8" s="73" t="s">
        <v>30</v>
      </c>
      <c r="B8" s="73">
        <v>75</v>
      </c>
      <c r="C8" s="78">
        <f>'12 June Duhty Thuhty'!R13</f>
        <v>0.36595533848406187</v>
      </c>
      <c r="D8" s="78">
        <f>'12 June Duhty Thuhty'!T13</f>
        <v>2.4903348137020786E-2</v>
      </c>
      <c r="E8" s="83">
        <f>'13 June WDKY'!R13</f>
        <v>0.36747306160299181</v>
      </c>
      <c r="F8" s="83">
        <f>'13 June WDKY'!T13</f>
        <v>1.3368420380073621E-2</v>
      </c>
      <c r="G8" s="83">
        <f>'14 June Aliens on Deck'!R13</f>
        <v>0.3443944433292489</v>
      </c>
      <c r="H8" s="83">
        <f>'14 June Aliens on Deck'!T13</f>
        <v>5.0898661043783083E-3</v>
      </c>
      <c r="I8" s="83">
        <f>'15 June The Kraken'!R13</f>
        <v>0.19568019707246762</v>
      </c>
      <c r="J8" s="83">
        <f>'15 June The Kraken'!T13</f>
        <v>5.2891314705022417E-2</v>
      </c>
      <c r="K8" s="83">
        <f>'16 June Mostly Fearless'!R13</f>
        <v>0.32711501638870477</v>
      </c>
      <c r="L8" s="83">
        <f>'16 June Mostly Fearless'!T13</f>
        <v>8.7647918170145212E-3</v>
      </c>
      <c r="M8" s="83">
        <f>'Array 6'!R13</f>
        <v>0.34284082647460917</v>
      </c>
      <c r="N8" s="83">
        <f>'Array 6'!T13</f>
        <v>2.9792753344166357E-2</v>
      </c>
      <c r="O8" s="83">
        <f t="shared" si="0"/>
        <v>0.32390981389201401</v>
      </c>
      <c r="P8" s="83">
        <f t="shared" si="1"/>
        <v>6.464780572094328E-2</v>
      </c>
      <c r="Q8" s="84">
        <f>'Array 7 24hr Array'!R13</f>
        <v>0.19882273872519809</v>
      </c>
      <c r="R8" s="84">
        <f>'Array 7 24hr Array'!T13</f>
        <v>3.7633187608643516E-2</v>
      </c>
    </row>
    <row r="9" spans="1:18" x14ac:dyDescent="0.25">
      <c r="A9" s="73" t="s">
        <v>30</v>
      </c>
      <c r="B9" s="73">
        <v>100</v>
      </c>
      <c r="C9" s="78">
        <f>'12 June Duhty Thuhty'!R14</f>
        <v>0.27686111223906229</v>
      </c>
      <c r="D9" s="78">
        <f>'12 June Duhty Thuhty'!T14</f>
        <v>4.8363007667549668E-3</v>
      </c>
      <c r="E9" s="83">
        <f>'13 June WDKY'!R14</f>
        <v>0.21164250746625068</v>
      </c>
      <c r="F9" s="83">
        <f>'13 June WDKY'!T14</f>
        <v>1.5353774476988902E-3</v>
      </c>
      <c r="G9" s="83">
        <f>'14 June Aliens on Deck'!R14</f>
        <v>0.24938077494321631</v>
      </c>
      <c r="H9" s="83">
        <f>'14 June Aliens on Deck'!T14</f>
        <v>2.7073019088928018E-2</v>
      </c>
      <c r="I9" s="83">
        <f>'15 June The Kraken'!R14</f>
        <v>0.15795155604386141</v>
      </c>
      <c r="J9" s="83">
        <f>'15 June The Kraken'!T14</f>
        <v>3.4198431776458989E-2</v>
      </c>
      <c r="K9" s="83">
        <f>'16 June Mostly Fearless'!R14</f>
        <v>0.22515548550619113</v>
      </c>
      <c r="L9" s="83">
        <f>'16 June Mostly Fearless'!T14</f>
        <v>1.049764651870619E-2</v>
      </c>
      <c r="M9" s="83">
        <f>'Array 6'!R14</f>
        <v>0.17467900792185645</v>
      </c>
      <c r="N9" s="83">
        <f>'Array 6'!T14</f>
        <v>2.2354336601010222E-3</v>
      </c>
      <c r="O9" s="83">
        <f t="shared" si="0"/>
        <v>0.21594507402007301</v>
      </c>
      <c r="P9" s="83">
        <f t="shared" si="1"/>
        <v>4.4717311872903467E-2</v>
      </c>
      <c r="Q9" s="84">
        <f>'Array 7 24hr Array'!R14</f>
        <v>0.13944019165362451</v>
      </c>
      <c r="R9" s="84">
        <f>'Array 7 24hr Array'!T14</f>
        <v>4.0863236012190765E-3</v>
      </c>
    </row>
    <row r="10" spans="1:18" x14ac:dyDescent="0.25">
      <c r="A10" s="73" t="s">
        <v>30</v>
      </c>
      <c r="B10" s="73">
        <v>125</v>
      </c>
      <c r="C10" s="78">
        <f>'12 June Duhty Thuhty'!R15</f>
        <v>0.15938864470149736</v>
      </c>
      <c r="D10" s="78">
        <f>'12 June Duhty Thuhty'!T15</f>
        <v>8.6549105592008194E-3</v>
      </c>
      <c r="E10" s="83">
        <f>'13 June WDKY'!R15</f>
        <v>0.10842294560911471</v>
      </c>
      <c r="F10" s="83">
        <f>'13 June WDKY'!T15</f>
        <v>1.9481711835075436E-3</v>
      </c>
      <c r="G10" s="83">
        <f>'14 June Aliens on Deck'!R15</f>
        <v>0.15525057359273012</v>
      </c>
      <c r="H10" s="83">
        <f>'14 June Aliens on Deck'!T15</f>
        <v>5.6967888003436786E-4</v>
      </c>
      <c r="I10" s="83">
        <f>'15 June The Kraken'!R15</f>
        <v>0.11195681517893576</v>
      </c>
      <c r="J10" s="83">
        <f>'15 June The Kraken'!T15</f>
        <v>6.5705447139223121E-3</v>
      </c>
      <c r="K10" s="83">
        <f>'16 June Mostly Fearless'!R15</f>
        <v>0.14129057761391081</v>
      </c>
      <c r="L10" s="83">
        <f>'16 June Mostly Fearless'!T15</f>
        <v>9.0205281915477099E-3</v>
      </c>
      <c r="M10" s="83">
        <f>'Array 6'!R15</f>
        <v>0.10922979122593668</v>
      </c>
      <c r="N10" s="83">
        <f>'Array 6'!T15</f>
        <v>3.0405494392304016E-3</v>
      </c>
      <c r="O10" s="83">
        <f t="shared" si="0"/>
        <v>0.13092322465368758</v>
      </c>
      <c r="P10" s="83">
        <f t="shared" si="1"/>
        <v>2.3858643513971541E-2</v>
      </c>
      <c r="Q10" s="84">
        <f>'Array 7 24hr Array'!R15</f>
        <v>7.8737496925593495E-2</v>
      </c>
      <c r="R10" s="84">
        <f>'Array 7 24hr Array'!T15</f>
        <v>4.1574315147339088E-3</v>
      </c>
    </row>
    <row r="11" spans="1:18" x14ac:dyDescent="0.25">
      <c r="A11" s="73"/>
      <c r="B11" s="73"/>
      <c r="C11" s="78"/>
      <c r="D11" s="78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  <c r="R11" s="84"/>
    </row>
    <row r="12" spans="1:18" x14ac:dyDescent="0.25">
      <c r="A12" s="73" t="s">
        <v>38</v>
      </c>
      <c r="B12" s="73"/>
      <c r="C12" s="78"/>
      <c r="D12" s="78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  <c r="R12" s="84"/>
    </row>
    <row r="13" spans="1:18" x14ac:dyDescent="0.25">
      <c r="A13" s="73" t="s">
        <v>38</v>
      </c>
      <c r="B13" s="73">
        <v>5</v>
      </c>
      <c r="C13" s="78">
        <f>'12 June Duhty Thuhty'!R18</f>
        <v>3.0493868165070281E-2</v>
      </c>
      <c r="D13" s="78">
        <f>'12 June Duhty Thuhty'!T18</f>
        <v>1.7724218397204223E-3</v>
      </c>
      <c r="E13" s="83">
        <f>'13 June WDKY'!R18</f>
        <v>4.8673670969372355E-2</v>
      </c>
      <c r="F13" s="83">
        <f>'13 June WDKY'!T18</f>
        <v>2.2686068714947407E-2</v>
      </c>
      <c r="G13" s="83">
        <f>'14 June Aliens on Deck'!R18</f>
        <v>3.7688702671421659E-2</v>
      </c>
      <c r="H13" s="83">
        <f>'14 June Aliens on Deck'!T18</f>
        <v>7.3328400565710146E-3</v>
      </c>
      <c r="I13" s="83">
        <f>'15 June The Kraken'!R18</f>
        <v>3.2283629988482172E-2</v>
      </c>
      <c r="J13" s="83">
        <f>'15 June The Kraken'!T18</f>
        <v>3.4226897298681386E-3</v>
      </c>
      <c r="K13" s="83">
        <f>'16 June Mostly Fearless'!R18</f>
        <v>5.1589723805123916E-2</v>
      </c>
      <c r="L13" s="83">
        <f>'16 June Mostly Fearless'!T18</f>
        <v>1.1264174745810086E-2</v>
      </c>
      <c r="M13" s="83">
        <f>'Array 6'!R18</f>
        <v>3.7771101606925248E-2</v>
      </c>
      <c r="N13" s="83">
        <f>'Array 6'!T18</f>
        <v>6.8579059065335271E-3</v>
      </c>
      <c r="O13" s="83">
        <f t="shared" si="0"/>
        <v>3.9750116201065937E-2</v>
      </c>
      <c r="P13" s="83">
        <f t="shared" si="1"/>
        <v>8.5953313664061774E-3</v>
      </c>
      <c r="Q13" s="84">
        <f>'Array 7 24hr Array'!R18</f>
        <v>6.4417683705093973E-2</v>
      </c>
      <c r="R13" s="84">
        <f>'Array 7 24hr Array'!T18</f>
        <v>3.8371861743197171E-2</v>
      </c>
    </row>
    <row r="14" spans="1:18" x14ac:dyDescent="0.25">
      <c r="A14" s="73" t="s">
        <v>38</v>
      </c>
      <c r="B14" s="73">
        <v>25</v>
      </c>
      <c r="C14" s="78">
        <f>'12 June Duhty Thuhty'!R19</f>
        <v>4.0419849967420991E-2</v>
      </c>
      <c r="D14" s="78">
        <f>'12 June Duhty Thuhty'!T19</f>
        <v>1.1253916847080256E-2</v>
      </c>
      <c r="E14" s="83">
        <f>'13 June WDKY'!R19</f>
        <v>4.4368147913878386E-2</v>
      </c>
      <c r="F14" s="83">
        <f>'13 June WDKY'!T19</f>
        <v>1.6677733722725345E-2</v>
      </c>
      <c r="G14" s="83">
        <f>'14 June Aliens on Deck'!R19</f>
        <v>4.0175982233248406E-2</v>
      </c>
      <c r="H14" s="83">
        <f>'14 June Aliens on Deck'!T19</f>
        <v>5.2833878111552077E-3</v>
      </c>
      <c r="I14" s="83">
        <f>'15 June The Kraken'!R19</f>
        <v>4.1685655130506545E-2</v>
      </c>
      <c r="J14" s="83">
        <f>'15 June The Kraken'!T19</f>
        <v>1.1388172952587115E-2</v>
      </c>
      <c r="K14" s="83">
        <f>'16 June Mostly Fearless'!R19</f>
        <v>5.2565828123780113E-2</v>
      </c>
      <c r="L14" s="83">
        <f>'16 June Mostly Fearless'!T19</f>
        <v>4.8992577504599431E-3</v>
      </c>
      <c r="M14" s="83">
        <f>'Array 6'!R19</f>
        <v>5.0056996341804584E-2</v>
      </c>
      <c r="N14" s="83">
        <f>'Array 6'!T19</f>
        <v>1.0788807468168548E-2</v>
      </c>
      <c r="O14" s="83">
        <f t="shared" si="0"/>
        <v>4.48787432851065E-2</v>
      </c>
      <c r="P14" s="83">
        <f t="shared" si="1"/>
        <v>5.260414218703862E-3</v>
      </c>
      <c r="Q14" s="84">
        <f>'Array 7 24hr Array'!R19</f>
        <v>3.952906669740814E-2</v>
      </c>
      <c r="R14" s="84">
        <f>'Array 7 24hr Array'!T19</f>
        <v>4.7662567215408175E-3</v>
      </c>
    </row>
    <row r="15" spans="1:18" x14ac:dyDescent="0.25">
      <c r="A15" s="73" t="s">
        <v>38</v>
      </c>
      <c r="B15" s="73">
        <v>45</v>
      </c>
      <c r="C15" s="78">
        <f>'12 June Duhty Thuhty'!R20</f>
        <v>3.66738732440176E-2</v>
      </c>
      <c r="D15" s="78">
        <f>'12 June Duhty Thuhty'!T20</f>
        <v>1.0456181832434918E-2</v>
      </c>
      <c r="E15" s="83">
        <f>'13 June WDKY'!R20</f>
        <v>2.8410833673285448E-2</v>
      </c>
      <c r="F15" s="83">
        <f>'13 June WDKY'!T20</f>
        <v>1.9760726987967346E-3</v>
      </c>
      <c r="G15" s="83">
        <f>'14 June Aliens on Deck'!R20</f>
        <v>3.5432706093466666E-2</v>
      </c>
      <c r="H15" s="83">
        <f>'14 June Aliens on Deck'!T20</f>
        <v>4.6068104237698372E-3</v>
      </c>
      <c r="I15" s="83">
        <f>'15 June The Kraken'!R20</f>
        <v>3.7736159291672199E-2</v>
      </c>
      <c r="J15" s="83">
        <f>'15 June The Kraken'!T20</f>
        <v>6.7151405960915811E-3</v>
      </c>
      <c r="K15" s="83">
        <f>'16 June Mostly Fearless'!R20</f>
        <v>4.2672660863694541E-2</v>
      </c>
      <c r="L15" s="83">
        <f>'16 June Mostly Fearless'!T20</f>
        <v>6.1507126007354163E-3</v>
      </c>
      <c r="M15" s="83">
        <f>'Array 6'!R20</f>
        <v>6.5062773432061113E-2</v>
      </c>
      <c r="N15" s="83">
        <f>'Array 6'!T20</f>
        <v>9.8863414789691993E-3</v>
      </c>
      <c r="O15" s="83">
        <f t="shared" si="0"/>
        <v>4.0998167766366264E-2</v>
      </c>
      <c r="P15" s="83">
        <f t="shared" si="1"/>
        <v>1.265436476941242E-2</v>
      </c>
      <c r="Q15" s="84">
        <f>'Array 7 24hr Array'!R20</f>
        <v>3.0723130706540713E-2</v>
      </c>
      <c r="R15" s="84">
        <f>'Array 7 24hr Array'!T20</f>
        <v>1.8215516871233114E-2</v>
      </c>
    </row>
    <row r="16" spans="1:18" x14ac:dyDescent="0.25">
      <c r="A16" s="73" t="s">
        <v>38</v>
      </c>
      <c r="B16" s="73">
        <v>75</v>
      </c>
      <c r="C16" s="78">
        <f>'12 June Duhty Thuhty'!R21</f>
        <v>1.5583566172976798E-2</v>
      </c>
      <c r="D16" s="78">
        <f>'12 June Duhty Thuhty'!T21</f>
        <v>1.9618740158792343E-3</v>
      </c>
      <c r="E16" s="83">
        <f>'13 June WDKY'!R21</f>
        <v>1.3870158765722675E-2</v>
      </c>
      <c r="F16" s="83">
        <f>'13 June WDKY'!T21</f>
        <v>1.2676585273166826E-3</v>
      </c>
      <c r="G16" s="83">
        <f>'14 June Aliens on Deck'!R21</f>
        <v>1.6484597719613012E-2</v>
      </c>
      <c r="H16" s="83">
        <f>'14 June Aliens on Deck'!T21</f>
        <v>3.0954928498507471E-3</v>
      </c>
      <c r="I16" s="83">
        <f>'15 June The Kraken'!R21</f>
        <v>1.7894702593809774E-2</v>
      </c>
      <c r="J16" s="83">
        <f>'15 June The Kraken'!T21</f>
        <v>4.2690951399096061E-3</v>
      </c>
      <c r="K16" s="83">
        <f>'16 June Mostly Fearless'!R21</f>
        <v>1.8320334574457912E-2</v>
      </c>
      <c r="L16" s="83">
        <f>'16 June Mostly Fearless'!T21</f>
        <v>8.8714231786928455E-4</v>
      </c>
      <c r="M16" s="83">
        <f>'Array 6'!R21</f>
        <v>2.0916293857241117E-2</v>
      </c>
      <c r="N16" s="83">
        <f>'Array 6'!T21</f>
        <v>1.6951461342821039E-3</v>
      </c>
      <c r="O16" s="83">
        <f t="shared" si="0"/>
        <v>1.7178275613970215E-2</v>
      </c>
      <c r="P16" s="83">
        <f t="shared" si="1"/>
        <v>2.4396012369922657E-3</v>
      </c>
      <c r="Q16" s="84">
        <f>'Array 7 24hr Array'!R21</f>
        <v>1.1367304790389875E-2</v>
      </c>
      <c r="R16" s="84">
        <f>'Array 7 24hr Array'!T21</f>
        <v>3.0132483781845697E-3</v>
      </c>
    </row>
    <row r="17" spans="1:18" x14ac:dyDescent="0.25">
      <c r="A17" s="73" t="s">
        <v>38</v>
      </c>
      <c r="B17" s="73">
        <v>100</v>
      </c>
      <c r="C17" s="78">
        <f>'12 June Duhty Thuhty'!R22</f>
        <v>7.6400071355360146E-3</v>
      </c>
      <c r="D17" s="78">
        <f>'12 June Duhty Thuhty'!T22</f>
        <v>8.9043107943596303E-4</v>
      </c>
      <c r="E17" s="83">
        <f>'13 June WDKY'!R22</f>
        <v>7.1924310429180198E-3</v>
      </c>
      <c r="F17" s="83">
        <f>'13 June WDKY'!T22</f>
        <v>3.8923834054178355E-4</v>
      </c>
      <c r="G17" s="83">
        <f>'14 June Aliens on Deck'!R22</f>
        <v>9.1820262835371064E-3</v>
      </c>
      <c r="H17" s="83">
        <f>'14 June Aliens on Deck'!T22</f>
        <v>1.1500984109174492E-3</v>
      </c>
      <c r="I17" s="83">
        <f>'15 June The Kraken'!R22</f>
        <v>7.7684178200382939E-3</v>
      </c>
      <c r="J17" s="83">
        <f>'15 June The Kraken'!T22</f>
        <v>1.0498626374438277E-3</v>
      </c>
      <c r="K17" s="83">
        <f>'16 June Mostly Fearless'!R22</f>
        <v>8.1903675462891255E-3</v>
      </c>
      <c r="L17" s="83">
        <f>'16 June Mostly Fearless'!T22</f>
        <v>4.8475615540663556E-4</v>
      </c>
      <c r="M17" s="83">
        <f>'Array 6'!R22</f>
        <v>6.359677781172253E-3</v>
      </c>
      <c r="N17" s="83">
        <f>'Array 6'!T22</f>
        <v>1.6308937211701566E-3</v>
      </c>
      <c r="O17" s="83">
        <f t="shared" si="0"/>
        <v>7.7221546015818036E-3</v>
      </c>
      <c r="P17" s="83">
        <f t="shared" si="1"/>
        <v>9.4829186600781773E-4</v>
      </c>
      <c r="Q17" s="84">
        <f>'Array 7 24hr Array'!R22</f>
        <v>5.6702323914248377E-3</v>
      </c>
      <c r="R17" s="84">
        <f>'Array 7 24hr Array'!T22</f>
        <v>1.3694096366452888E-3</v>
      </c>
    </row>
    <row r="18" spans="1:18" x14ac:dyDescent="0.25">
      <c r="A18" s="73" t="s">
        <v>38</v>
      </c>
      <c r="B18" s="73">
        <v>125</v>
      </c>
      <c r="C18" s="78">
        <f>'12 June Duhty Thuhty'!R23</f>
        <v>4.043384514192493E-3</v>
      </c>
      <c r="D18" s="78">
        <f>'12 June Duhty Thuhty'!T23</f>
        <v>2.5715551623036419E-4</v>
      </c>
      <c r="E18" s="83">
        <f>'13 June WDKY'!R23</f>
        <v>3.9167995143468718E-3</v>
      </c>
      <c r="F18" s="83">
        <f>'13 June WDKY'!T23</f>
        <v>4.1917848959239308E-4</v>
      </c>
      <c r="G18" s="83">
        <f>'14 June Aliens on Deck'!R23</f>
        <v>4.1376718812254631E-3</v>
      </c>
      <c r="H18" s="83">
        <f>'14 June Aliens on Deck'!T23</f>
        <v>5.4816130052197058E-5</v>
      </c>
      <c r="I18" s="83">
        <f>'15 June The Kraken'!R23</f>
        <v>3.5225002988631907E-3</v>
      </c>
      <c r="J18" s="83">
        <f>'15 June The Kraken'!T23</f>
        <v>3.8594240441899684E-4</v>
      </c>
      <c r="K18" s="83">
        <f>'16 June Mostly Fearless'!R23</f>
        <v>4.1343551695193362E-3</v>
      </c>
      <c r="L18" s="83">
        <f>'16 June Mostly Fearless'!T23</f>
        <v>4.9086165700513876E-4</v>
      </c>
      <c r="M18" s="83">
        <f>'Array 6'!R23</f>
        <v>3.2776161914035416E-3</v>
      </c>
      <c r="N18" s="83">
        <f>'Array 6'!T23</f>
        <v>4.4355491313367027E-4</v>
      </c>
      <c r="O18" s="83">
        <f t="shared" si="0"/>
        <v>3.8387212615918162E-3</v>
      </c>
      <c r="P18" s="83">
        <f t="shared" si="1"/>
        <v>3.57655906724387E-4</v>
      </c>
      <c r="Q18" s="84">
        <f>'Array 7 24hr Array'!R23</f>
        <v>3.0841663022423602E-3</v>
      </c>
      <c r="R18" s="84">
        <f>'Array 7 24hr Array'!T23</f>
        <v>3.179369066404236E-4</v>
      </c>
    </row>
    <row r="19" spans="1:18" x14ac:dyDescent="0.25">
      <c r="A19" s="73"/>
      <c r="B19" s="73"/>
      <c r="C19" s="78"/>
      <c r="D19" s="78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4"/>
      <c r="R19" s="84"/>
    </row>
    <row r="20" spans="1:18" x14ac:dyDescent="0.25">
      <c r="A20" s="73" t="s">
        <v>39</v>
      </c>
      <c r="B20" s="73"/>
      <c r="C20" s="78"/>
      <c r="D20" s="78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  <c r="R20" s="84"/>
    </row>
    <row r="21" spans="1:18" x14ac:dyDescent="0.25">
      <c r="A21" s="73" t="s">
        <v>39</v>
      </c>
      <c r="B21" s="73">
        <v>5</v>
      </c>
      <c r="C21" s="78">
        <f>'12 June Duhty Thuhty'!R26</f>
        <v>4.9334596440607004E-2</v>
      </c>
      <c r="D21" s="78">
        <f>'12 June Duhty Thuhty'!T26</f>
        <v>2.028253723692682E-3</v>
      </c>
      <c r="E21" s="83">
        <f>'13 June WDKY'!R26</f>
        <v>3.8502452012897696E-2</v>
      </c>
      <c r="F21" s="83">
        <f>'13 June WDKY'!T26</f>
        <v>2.7072180553572075E-3</v>
      </c>
      <c r="G21" s="83">
        <f>'14 June Aliens on Deck'!R26</f>
        <v>5.4632213501579811E-2</v>
      </c>
      <c r="H21" s="83">
        <f>'14 June Aliens on Deck'!T26</f>
        <v>6.7562032537406731E-3</v>
      </c>
      <c r="I21" s="83">
        <f>'15 June The Kraken'!R26</f>
        <v>5.6505298024015417E-2</v>
      </c>
      <c r="J21" s="83">
        <f>'15 June The Kraken'!T26</f>
        <v>1.0546389042002493E-2</v>
      </c>
      <c r="K21" s="83">
        <f>'16 June Mostly Fearless'!R26</f>
        <v>8.1117803381318937E-2</v>
      </c>
      <c r="L21" s="83">
        <f>'16 June Mostly Fearless'!T26</f>
        <v>1.9858737010886265E-2</v>
      </c>
      <c r="M21" s="83">
        <f>'Array 6'!R26</f>
        <v>4.696508497762375E-2</v>
      </c>
      <c r="N21" s="83">
        <f>'Array 6'!T26</f>
        <v>6.6639408202331411E-3</v>
      </c>
      <c r="O21" s="83">
        <f t="shared" si="0"/>
        <v>5.4509574723007104E-2</v>
      </c>
      <c r="P21" s="83">
        <f t="shared" si="1"/>
        <v>1.4504643996287633E-2</v>
      </c>
      <c r="Q21" s="84">
        <f>'Array 7 24hr Array'!R26</f>
        <v>5.1445415801705363E-2</v>
      </c>
      <c r="R21" s="84">
        <f>'Array 7 24hr Array'!T26</f>
        <v>1.724382181616688E-2</v>
      </c>
    </row>
    <row r="22" spans="1:18" x14ac:dyDescent="0.25">
      <c r="A22" s="73" t="s">
        <v>39</v>
      </c>
      <c r="B22" s="73">
        <v>25</v>
      </c>
      <c r="C22" s="78">
        <f>'12 June Duhty Thuhty'!R27</f>
        <v>4.1386368213141483E-2</v>
      </c>
      <c r="D22" s="78">
        <f>'12 June Duhty Thuhty'!T27</f>
        <v>5.9656784864626899E-3</v>
      </c>
      <c r="E22" s="83">
        <f>'13 June WDKY'!R27</f>
        <v>4.5134801401292168E-2</v>
      </c>
      <c r="F22" s="83">
        <f>'13 June WDKY'!T27</f>
        <v>8.5437080000779486E-3</v>
      </c>
      <c r="G22" s="83">
        <f>'14 June Aliens on Deck'!R27</f>
        <v>5.8472005874211537E-2</v>
      </c>
      <c r="H22" s="83">
        <f>'14 June Aliens on Deck'!T27</f>
        <v>6.9809374347657065E-3</v>
      </c>
      <c r="I22" s="83">
        <f>'15 June The Kraken'!R27</f>
        <v>6.8990340571738584E-2</v>
      </c>
      <c r="J22" s="83">
        <f>'15 June The Kraken'!T27</f>
        <v>1.533878180608941E-2</v>
      </c>
      <c r="K22" s="83">
        <f>'16 June Mostly Fearless'!R27</f>
        <v>5.4659213619871923E-2</v>
      </c>
      <c r="L22" s="83">
        <f>'16 June Mostly Fearless'!T27</f>
        <v>5.1527399774864372E-3</v>
      </c>
      <c r="M22" s="83">
        <f>'Array 6'!R27</f>
        <v>4.2160541809913271E-2</v>
      </c>
      <c r="N22" s="83">
        <f>'Array 6'!T27</f>
        <v>9.1911957994877513E-3</v>
      </c>
      <c r="O22" s="83">
        <f t="shared" si="0"/>
        <v>5.1800545248361494E-2</v>
      </c>
      <c r="P22" s="83">
        <f t="shared" si="1"/>
        <v>1.089941581598829E-2</v>
      </c>
      <c r="Q22" s="84">
        <f>'Array 7 24hr Array'!R27</f>
        <v>4.501628142394435E-2</v>
      </c>
      <c r="R22" s="84">
        <f>'Array 7 24hr Array'!T27</f>
        <v>5.0498497390163875E-3</v>
      </c>
    </row>
    <row r="23" spans="1:18" x14ac:dyDescent="0.25">
      <c r="A23" s="73" t="s">
        <v>39</v>
      </c>
      <c r="B23" s="73">
        <v>45</v>
      </c>
      <c r="C23" s="78">
        <f>'12 June Duhty Thuhty'!R28</f>
        <v>5.1047887458867625E-2</v>
      </c>
      <c r="D23" s="78">
        <f>'12 June Duhty Thuhty'!T28</f>
        <v>7.7167779193679951E-3</v>
      </c>
      <c r="E23" s="83">
        <f>'13 June WDKY'!R28</f>
        <v>5.1699558236587673E-2</v>
      </c>
      <c r="F23" s="83">
        <f>'13 June WDKY'!T28</f>
        <v>4.7429372424989914E-3</v>
      </c>
      <c r="G23" s="83">
        <f>'14 June Aliens on Deck'!R28</f>
        <v>5.8496804802688838E-2</v>
      </c>
      <c r="H23" s="83">
        <f>'14 June Aliens on Deck'!T28</f>
        <v>5.067040115158278E-3</v>
      </c>
      <c r="I23" s="83">
        <f>'15 June The Kraken'!R28</f>
        <v>5.6741412588008237E-2</v>
      </c>
      <c r="J23" s="83">
        <f>'15 June The Kraken'!T28</f>
        <v>9.9420866373013932E-4</v>
      </c>
      <c r="K23" s="83">
        <f>'16 June Mostly Fearless'!R28</f>
        <v>5.0770640852701575E-2</v>
      </c>
      <c r="L23" s="83">
        <f>'16 June Mostly Fearless'!T28</f>
        <v>3.5337536737046187E-3</v>
      </c>
      <c r="M23" s="83">
        <f>'Array 6'!R28</f>
        <v>4.1653331261908448E-2</v>
      </c>
      <c r="N23" s="83">
        <f>'Array 6'!T28</f>
        <v>2.3064988326404073E-3</v>
      </c>
      <c r="O23" s="83">
        <f t="shared" si="0"/>
        <v>5.1734939200127068E-2</v>
      </c>
      <c r="P23" s="83">
        <f t="shared" si="1"/>
        <v>5.8962629527730404E-3</v>
      </c>
      <c r="Q23" s="84">
        <f>'Array 7 24hr Array'!R28</f>
        <v>2.6487049354197528E-2</v>
      </c>
      <c r="R23" s="84">
        <f>'Array 7 24hr Array'!T28</f>
        <v>5.5173078061621292E-3</v>
      </c>
    </row>
    <row r="24" spans="1:18" x14ac:dyDescent="0.25">
      <c r="A24" s="73" t="s">
        <v>39</v>
      </c>
      <c r="B24" s="73">
        <v>75</v>
      </c>
      <c r="C24" s="78">
        <f>'12 June Duhty Thuhty'!R29</f>
        <v>3.5241235337187725E-2</v>
      </c>
      <c r="D24" s="78">
        <f>'12 June Duhty Thuhty'!T29</f>
        <v>3.6608911728029069E-3</v>
      </c>
      <c r="E24" s="83">
        <f>'13 June WDKY'!R29</f>
        <v>3.0817759876015472E-2</v>
      </c>
      <c r="F24" s="83">
        <f>'13 June WDKY'!T29</f>
        <v>7.7662914328656353E-4</v>
      </c>
      <c r="G24" s="83">
        <f>'14 June Aliens on Deck'!R29</f>
        <v>3.5618888846269701E-2</v>
      </c>
      <c r="H24" s="83">
        <f>'14 June Aliens on Deck'!T29</f>
        <v>3.0219148764317415E-3</v>
      </c>
      <c r="I24" s="83">
        <f>'15 June The Kraken'!R29</f>
        <v>4.055660975107836E-2</v>
      </c>
      <c r="J24" s="83">
        <f>'15 June The Kraken'!T29</f>
        <v>1.3027290073362907E-3</v>
      </c>
      <c r="K24" s="83">
        <f>'16 June Mostly Fearless'!R29</f>
        <v>3.5227990008793834E-2</v>
      </c>
      <c r="L24" s="83">
        <f>'16 June Mostly Fearless'!T29</f>
        <v>3.2819805160776388E-3</v>
      </c>
      <c r="M24" s="83">
        <f>'Array 6'!R29</f>
        <v>3.5207452562933478E-2</v>
      </c>
      <c r="N24" s="83">
        <f>'Array 6'!T29</f>
        <v>7.5136114541785575E-3</v>
      </c>
      <c r="O24" s="83">
        <f t="shared" si="0"/>
        <v>3.5444989397046434E-2</v>
      </c>
      <c r="P24" s="83">
        <f t="shared" si="1"/>
        <v>3.0891806325129439E-3</v>
      </c>
      <c r="Q24" s="84">
        <f>'Array 7 24hr Array'!R29</f>
        <v>2.253992245627694E-2</v>
      </c>
      <c r="R24" s="84">
        <f>'Array 7 24hr Array'!T29</f>
        <v>1.237115310634591E-3</v>
      </c>
    </row>
    <row r="25" spans="1:18" x14ac:dyDescent="0.25">
      <c r="A25" s="73" t="s">
        <v>39</v>
      </c>
      <c r="B25" s="73">
        <v>100</v>
      </c>
      <c r="C25" s="78">
        <f>'12 June Duhty Thuhty'!R30</f>
        <v>1.5411327948659237E-2</v>
      </c>
      <c r="D25" s="78">
        <f>'12 June Duhty Thuhty'!T30</f>
        <v>1.3907001518990408E-3</v>
      </c>
      <c r="E25" s="83">
        <f>'13 June WDKY'!R30</f>
        <v>1.2259574352622102E-2</v>
      </c>
      <c r="F25" s="83">
        <f>'13 June WDKY'!T30</f>
        <v>1.1464771308562843E-3</v>
      </c>
      <c r="G25" s="83">
        <f>'14 June Aliens on Deck'!R30</f>
        <v>2.7323638860574609E-2</v>
      </c>
      <c r="H25" s="83">
        <f>'14 June Aliens on Deck'!T30</f>
        <v>3.2167999885057983E-3</v>
      </c>
      <c r="I25" s="83">
        <f>'15 June The Kraken'!R30</f>
        <v>2.3443554065849356E-2</v>
      </c>
      <c r="J25" s="83">
        <f>'15 June The Kraken'!T30</f>
        <v>2.5590274588675396E-3</v>
      </c>
      <c r="K25" s="83">
        <f>'16 June Mostly Fearless'!R30</f>
        <v>1.5658516217213449E-2</v>
      </c>
      <c r="L25" s="83">
        <f>'16 June Mostly Fearless'!T30</f>
        <v>1.7974673157582174E-3</v>
      </c>
      <c r="M25" s="83">
        <f>'Array 6'!R30</f>
        <v>1.3900663165437239E-2</v>
      </c>
      <c r="N25" s="83">
        <f>'Array 6'!T30</f>
        <v>1.8391433504812058E-3</v>
      </c>
      <c r="O25" s="83">
        <f t="shared" si="0"/>
        <v>1.7999545768392664E-2</v>
      </c>
      <c r="P25" s="83">
        <f t="shared" si="1"/>
        <v>5.9750035920157598E-3</v>
      </c>
      <c r="Q25" s="84">
        <f>'Array 7 24hr Array'!R30</f>
        <v>1.1840967504540613E-2</v>
      </c>
      <c r="R25" s="84">
        <f>'Array 7 24hr Array'!T30</f>
        <v>1.1036524344126364E-3</v>
      </c>
    </row>
    <row r="26" spans="1:18" x14ac:dyDescent="0.25">
      <c r="A26" s="73" t="s">
        <v>39</v>
      </c>
      <c r="B26" s="73">
        <v>125</v>
      </c>
      <c r="C26" s="78">
        <f>'12 June Duhty Thuhty'!R31</f>
        <v>7.3998946146847508E-3</v>
      </c>
      <c r="D26" s="78">
        <f>'12 June Duhty Thuhty'!T31</f>
        <v>9.7546602540545143E-4</v>
      </c>
      <c r="E26" s="83">
        <f>'13 June WDKY'!R31</f>
        <v>5.0385820186128341E-3</v>
      </c>
      <c r="F26" s="83">
        <f>'13 June WDKY'!T31</f>
        <v>6.4605344530935965E-4</v>
      </c>
      <c r="G26" s="83">
        <f>'14 June Aliens on Deck'!R31</f>
        <v>7.3737148758137912E-3</v>
      </c>
      <c r="H26" s="83">
        <f>'14 June Aliens on Deck'!T31</f>
        <v>8.4342267510371612E-4</v>
      </c>
      <c r="I26" s="83">
        <f>'15 June The Kraken'!R31</f>
        <v>6.6812418543904838E-3</v>
      </c>
      <c r="J26" s="83">
        <f>'15 June The Kraken'!T31</f>
        <v>3.2025701343063655E-4</v>
      </c>
      <c r="K26" s="83">
        <f>'16 June Mostly Fearless'!R31</f>
        <v>6.4980765622241199E-3</v>
      </c>
      <c r="L26" s="83">
        <f>'16 June Mostly Fearless'!T31</f>
        <v>7.5435465768453514E-4</v>
      </c>
      <c r="M26" s="83">
        <f>'Array 6'!R31</f>
        <v>6.2246977931926352E-3</v>
      </c>
      <c r="N26" s="83">
        <f>'Array 6'!T31</f>
        <v>5.080205727662399E-4</v>
      </c>
      <c r="O26" s="83">
        <f t="shared" si="0"/>
        <v>6.5360346198197689E-3</v>
      </c>
      <c r="P26" s="83">
        <f t="shared" si="1"/>
        <v>8.729012738671098E-4</v>
      </c>
      <c r="Q26" s="84">
        <f>'Array 7 24hr Array'!R31</f>
        <v>5.4119073421395603E-3</v>
      </c>
      <c r="R26" s="84">
        <f>'Array 7 24hr Array'!T31</f>
        <v>6.0884765853032958E-4</v>
      </c>
    </row>
    <row r="27" spans="1:18" x14ac:dyDescent="0.25">
      <c r="A27" s="73"/>
      <c r="B27" s="73"/>
      <c r="C27" s="78"/>
      <c r="D27" s="78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84"/>
    </row>
    <row r="28" spans="1:18" x14ac:dyDescent="0.25">
      <c r="A28" s="73" t="s">
        <v>40</v>
      </c>
      <c r="B28" s="73">
        <v>0</v>
      </c>
      <c r="C28" s="78"/>
      <c r="D28" s="78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4"/>
      <c r="R28" s="84"/>
    </row>
    <row r="29" spans="1:18" x14ac:dyDescent="0.25">
      <c r="A29" s="73" t="s">
        <v>40</v>
      </c>
      <c r="B29" s="73">
        <v>5</v>
      </c>
      <c r="C29" s="78">
        <f>'12 June Duhty Thuhty'!R34</f>
        <v>0.16933034861643448</v>
      </c>
      <c r="D29" s="78">
        <f>'12 June Duhty Thuhty'!T34</f>
        <v>5.7938484490543077E-2</v>
      </c>
      <c r="E29" s="83">
        <f>'13 June WDKY'!R34</f>
        <v>0.19236418810462927</v>
      </c>
      <c r="F29" s="83">
        <f>'13 June WDKY'!T34</f>
        <v>4.0668054507387946E-2</v>
      </c>
      <c r="G29" s="83">
        <f>'14 June Aliens on Deck'!R34</f>
        <v>0.14248573871605663</v>
      </c>
      <c r="H29" s="83">
        <f>'14 June Aliens on Deck'!T34</f>
        <v>2.233040448858235E-2</v>
      </c>
      <c r="I29" s="83">
        <f>'15 June The Kraken'!R34</f>
        <v>0.11968324817601468</v>
      </c>
      <c r="J29" s="83">
        <f>'15 June The Kraken'!T34</f>
        <v>5.6625569582534098E-2</v>
      </c>
      <c r="K29" s="83">
        <f>'16 June Mostly Fearless'!R34</f>
        <v>0.12654467792954968</v>
      </c>
      <c r="L29" s="83">
        <f>'16 June Mostly Fearless'!T34</f>
        <v>6.2103067131152943E-4</v>
      </c>
      <c r="M29" s="83">
        <f>'Array 6'!R34</f>
        <v>0.18438482695214031</v>
      </c>
      <c r="N29" s="83">
        <f>'Array 6'!T34</f>
        <v>2.2975410031050095E-3</v>
      </c>
      <c r="O29" s="83">
        <f t="shared" si="0"/>
        <v>0.15579883808247086</v>
      </c>
      <c r="P29" s="83">
        <f t="shared" si="1"/>
        <v>3.0576676387451474E-2</v>
      </c>
      <c r="Q29" s="84">
        <f>'Array 7 24hr Array'!R34</f>
        <v>0.1938923860686842</v>
      </c>
      <c r="R29" s="84">
        <f>'Array 7 24hr Array'!T34</f>
        <v>2.3662282052744392E-2</v>
      </c>
    </row>
    <row r="30" spans="1:18" x14ac:dyDescent="0.25">
      <c r="A30" s="73" t="s">
        <v>40</v>
      </c>
      <c r="B30" s="73">
        <v>25</v>
      </c>
      <c r="C30" s="78">
        <f>'12 June Duhty Thuhty'!R35</f>
        <v>0.20130981899054726</v>
      </c>
      <c r="D30" s="78">
        <f>'12 June Duhty Thuhty'!T35</f>
        <v>5.7868804577690301E-2</v>
      </c>
      <c r="E30" s="83">
        <f>'13 June WDKY'!R35</f>
        <v>0.17895813020601856</v>
      </c>
      <c r="F30" s="83">
        <f>'13 June WDKY'!T35</f>
        <v>6.3089913665142619E-2</v>
      </c>
      <c r="G30" s="83">
        <f>'14 June Aliens on Deck'!R35</f>
        <v>0.16390426886622186</v>
      </c>
      <c r="H30" s="83">
        <f>'14 June Aliens on Deck'!T35</f>
        <v>2.2224741814175969E-2</v>
      </c>
      <c r="I30" s="83">
        <f>'15 June The Kraken'!R35</f>
        <v>0.21970067599422305</v>
      </c>
      <c r="J30" s="83">
        <f>'15 June The Kraken'!T35</f>
        <v>2.2365393136992567E-2</v>
      </c>
      <c r="K30" s="83">
        <f>'16 June Mostly Fearless'!R35</f>
        <v>0.21284250463589113</v>
      </c>
      <c r="L30" s="83">
        <f>'16 June Mostly Fearless'!T35</f>
        <v>1.312480973990938E-2</v>
      </c>
      <c r="M30" s="83">
        <f>'Array 6'!R35</f>
        <v>0.37930725772125834</v>
      </c>
      <c r="N30" s="83">
        <f>'Array 6'!T35</f>
        <v>5.2703333178055903E-3</v>
      </c>
      <c r="O30" s="83">
        <f t="shared" si="0"/>
        <v>0.22600377606902669</v>
      </c>
      <c r="P30" s="83">
        <f t="shared" si="1"/>
        <v>7.7967093993143485E-2</v>
      </c>
      <c r="Q30" s="84">
        <f>'Array 7 24hr Array'!R35</f>
        <v>0.21704801943084576</v>
      </c>
      <c r="R30" s="84">
        <f>'Array 7 24hr Array'!T35</f>
        <v>1.146534110485873E-2</v>
      </c>
    </row>
    <row r="31" spans="1:18" x14ac:dyDescent="0.25">
      <c r="A31" s="73" t="s">
        <v>40</v>
      </c>
      <c r="B31" s="73">
        <v>45</v>
      </c>
      <c r="C31" s="78">
        <f>'12 June Duhty Thuhty'!R36</f>
        <v>0.26392559200209637</v>
      </c>
      <c r="D31" s="78">
        <f>'12 June Duhty Thuhty'!T36</f>
        <v>1.5691143607046609E-2</v>
      </c>
      <c r="E31" s="83">
        <f>'13 June WDKY'!R36</f>
        <v>0.1837364417755992</v>
      </c>
      <c r="F31" s="83">
        <f>'13 June WDKY'!T36</f>
        <v>2.0057443591643038E-2</v>
      </c>
      <c r="G31" s="83">
        <f>'14 June Aliens on Deck'!R36</f>
        <v>0.20888806654587311</v>
      </c>
      <c r="H31" s="83">
        <f>'14 June Aliens on Deck'!T36</f>
        <v>3.5165386323570101E-2</v>
      </c>
      <c r="I31" s="83">
        <f>'15 June The Kraken'!R36</f>
        <v>0.17440248837842076</v>
      </c>
      <c r="J31" s="83">
        <f>'15 June The Kraken'!T36</f>
        <v>1.9958150118238937E-2</v>
      </c>
      <c r="K31" s="83">
        <f>'16 June Mostly Fearless'!R36</f>
        <v>0.17674443367963835</v>
      </c>
      <c r="L31" s="83">
        <f>'16 June Mostly Fearless'!T36</f>
        <v>2.9734211182532031E-2</v>
      </c>
      <c r="M31" s="83">
        <f>'Array 6'!R36</f>
        <v>0.23500076858343563</v>
      </c>
      <c r="N31" s="83">
        <f>'Array 6'!T36</f>
        <v>3.9173505274522999E-2</v>
      </c>
      <c r="O31" s="83">
        <f t="shared" si="0"/>
        <v>0.20711629849417723</v>
      </c>
      <c r="P31" s="83">
        <f t="shared" si="1"/>
        <v>3.618629549384763E-2</v>
      </c>
      <c r="Q31" s="84">
        <f>'Array 7 24hr Array'!R36</f>
        <v>0.1866584880785882</v>
      </c>
      <c r="R31" s="84">
        <f>'Array 7 24hr Array'!T36</f>
        <v>1.3616529438085513E-2</v>
      </c>
    </row>
    <row r="32" spans="1:18" x14ac:dyDescent="0.25">
      <c r="A32" s="73" t="s">
        <v>40</v>
      </c>
      <c r="B32" s="73">
        <v>75</v>
      </c>
      <c r="C32" s="78">
        <f>'12 June Duhty Thuhty'!R37</f>
        <v>0.20537777963577272</v>
      </c>
      <c r="D32" s="78">
        <f>'12 June Duhty Thuhty'!T37</f>
        <v>1.1974346454908401E-2</v>
      </c>
      <c r="E32" s="83">
        <f>'13 June WDKY'!R37</f>
        <v>0.14309353079031117</v>
      </c>
      <c r="F32" s="83">
        <f>'13 June WDKY'!T37</f>
        <v>2.9157119183138746E-2</v>
      </c>
      <c r="G32" s="83">
        <f>'14 June Aliens on Deck'!R37</f>
        <v>0.11083667870095526</v>
      </c>
      <c r="H32" s="83">
        <f>'14 June Aliens on Deck'!T37</f>
        <v>9.6169526495990726E-2</v>
      </c>
      <c r="I32" s="83">
        <f>'15 June The Kraken'!R37</f>
        <v>0.10328206840295047</v>
      </c>
      <c r="J32" s="83">
        <f>'15 June The Kraken'!T37</f>
        <v>1.7253435732275578E-2</v>
      </c>
      <c r="K32" s="83">
        <f>'16 June Mostly Fearless'!R37</f>
        <v>0.15909500974361698</v>
      </c>
      <c r="L32" s="83">
        <f>'16 June Mostly Fearless'!T37</f>
        <v>2.0117344760862514E-3</v>
      </c>
      <c r="M32" s="83">
        <f>'Array 6'!R37</f>
        <v>0.14749100734021026</v>
      </c>
      <c r="N32" s="83">
        <f>'Array 6'!T37</f>
        <v>1.7680805373251073E-2</v>
      </c>
      <c r="O32" s="83">
        <f t="shared" si="0"/>
        <v>0.1448626791023028</v>
      </c>
      <c r="P32" s="83">
        <f t="shared" si="1"/>
        <v>3.6773334122919187E-2</v>
      </c>
      <c r="Q32" s="84">
        <f>'Array 7 24hr Array'!R37</f>
        <v>0.11447186041539693</v>
      </c>
      <c r="R32" s="84">
        <f>'Array 7 24hr Array'!T37</f>
        <v>2.7013355987247637E-2</v>
      </c>
    </row>
    <row r="33" spans="1:18" x14ac:dyDescent="0.25">
      <c r="A33" s="73" t="s">
        <v>40</v>
      </c>
      <c r="B33" s="73">
        <v>100</v>
      </c>
      <c r="C33" s="78">
        <f>'12 June Duhty Thuhty'!R38</f>
        <v>7.3655389226903539E-2</v>
      </c>
      <c r="D33" s="78">
        <f>'12 June Duhty Thuhty'!T38</f>
        <v>3.7846522720082279E-2</v>
      </c>
      <c r="E33" s="83">
        <f>'13 June WDKY'!R38</f>
        <v>0.10971816863578888</v>
      </c>
      <c r="F33" s="83">
        <f>'13 June WDKY'!T38</f>
        <v>2.1369336626232256E-2</v>
      </c>
      <c r="G33" s="83">
        <f>'14 June Aliens on Deck'!R38</f>
        <v>0.12668117771800655</v>
      </c>
      <c r="H33" s="83">
        <f>'14 June Aliens on Deck'!T38</f>
        <v>1.4491072524657301E-2</v>
      </c>
      <c r="I33" s="83">
        <f>'15 June The Kraken'!R38</f>
        <v>8.431887241413083E-2</v>
      </c>
      <c r="J33" s="83">
        <f>'15 June The Kraken'!T38</f>
        <v>1.4192111853991296E-2</v>
      </c>
      <c r="K33" s="83">
        <f>'16 June Mostly Fearless'!R38</f>
        <v>0.11517232935556436</v>
      </c>
      <c r="L33" s="83">
        <f>'16 June Mostly Fearless'!T38</f>
        <v>2.4788397353297003E-2</v>
      </c>
      <c r="M33" s="83">
        <f>'Array 6'!R38</f>
        <v>0.11637318277447072</v>
      </c>
      <c r="N33" s="83">
        <f>'Array 6'!T38</f>
        <v>2.651525184593999E-3</v>
      </c>
      <c r="O33" s="83">
        <f t="shared" si="0"/>
        <v>0.10431985335414413</v>
      </c>
      <c r="P33" s="83">
        <f t="shared" si="1"/>
        <v>2.0652255176787968E-2</v>
      </c>
      <c r="Q33" s="84">
        <f>'Array 7 24hr Array'!R38</f>
        <v>7.2428255219006782E-2</v>
      </c>
      <c r="R33" s="84">
        <f>'Array 7 24hr Array'!T38</f>
        <v>1.4408894906186787E-2</v>
      </c>
    </row>
    <row r="34" spans="1:18" x14ac:dyDescent="0.25">
      <c r="A34" s="73" t="s">
        <v>40</v>
      </c>
      <c r="B34" s="73">
        <v>125</v>
      </c>
      <c r="C34" s="78">
        <f>'12 June Duhty Thuhty'!R39</f>
        <v>0.11447736733556908</v>
      </c>
      <c r="D34" s="78">
        <f>'12 June Duhty Thuhty'!T39</f>
        <v>1.4629804187827721E-3</v>
      </c>
      <c r="E34" s="83">
        <f>'13 June WDKY'!R39</f>
        <v>6.0861849795788271E-2</v>
      </c>
      <c r="F34" s="83">
        <f>'13 June WDKY'!T39</f>
        <v>1.5581949338658852E-2</v>
      </c>
      <c r="G34" s="83">
        <f>'14 June Aliens on Deck'!R39</f>
        <v>0.10601331531780572</v>
      </c>
      <c r="H34" s="83">
        <f>'14 June Aliens on Deck'!T39</f>
        <v>3.0797246419049999E-3</v>
      </c>
      <c r="I34" s="83">
        <f>'15 June The Kraken'!R39</f>
        <v>7.3183512384311769E-2</v>
      </c>
      <c r="J34" s="83">
        <f>'15 June The Kraken'!T39</f>
        <v>1.3439090376699608E-2</v>
      </c>
      <c r="K34" s="83">
        <f>'16 June Mostly Fearless'!R39</f>
        <v>9.3287072813056079E-2</v>
      </c>
      <c r="L34" s="83">
        <f>'16 June Mostly Fearless'!T39</f>
        <v>4.9606702375808711E-3</v>
      </c>
      <c r="M34" s="83">
        <f>'Array 6'!R39</f>
        <v>6.097059077487435E-2</v>
      </c>
      <c r="N34" s="83">
        <f>'Array 6'!T39</f>
        <v>2.2542756402088721E-2</v>
      </c>
      <c r="O34" s="83">
        <f t="shared" si="0"/>
        <v>8.4798951403567538E-2</v>
      </c>
      <c r="P34" s="83">
        <f t="shared" si="1"/>
        <v>2.3145625248945405E-2</v>
      </c>
      <c r="Q34" s="84">
        <f>'Array 7 24hr Array'!R39</f>
        <v>6.2124048549251909E-2</v>
      </c>
      <c r="R34" s="84">
        <f>'Array 7 24hr Array'!T39</f>
        <v>3.7168100312533147E-3</v>
      </c>
    </row>
  </sheetData>
  <mergeCells count="8">
    <mergeCell ref="Q2:R2"/>
    <mergeCell ref="C2:D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10"/>
  <sheetViews>
    <sheetView topLeftCell="A88" zoomScale="60" zoomScaleNormal="60" workbookViewId="0">
      <selection activeCell="G49" sqref="G49"/>
    </sheetView>
  </sheetViews>
  <sheetFormatPr defaultColWidth="10.6328125" defaultRowHeight="18" x14ac:dyDescent="0.25"/>
  <cols>
    <col min="1" max="1" width="16.90625" style="2" customWidth="1"/>
    <col min="2" max="2" width="12" style="2" bestFit="1" customWidth="1"/>
    <col min="3" max="4" width="14.453125" style="2" customWidth="1"/>
    <col min="5" max="5" width="10.6328125" style="2"/>
    <col min="6" max="6" width="11" style="1" bestFit="1" customWidth="1"/>
    <col min="7" max="7" width="9" style="1" bestFit="1" customWidth="1"/>
    <col min="8" max="8" width="23.08984375" style="2" bestFit="1" customWidth="1"/>
    <col min="9" max="9" width="18" style="1" bestFit="1" customWidth="1"/>
    <col min="10" max="10" width="17.6328125" style="1" bestFit="1" customWidth="1"/>
    <col min="11" max="11" width="9.26953125" style="1" bestFit="1" customWidth="1"/>
    <col min="12" max="12" width="10.6328125" style="1"/>
    <col min="13" max="13" width="24.81640625" style="1" bestFit="1" customWidth="1"/>
    <col min="14" max="16384" width="10.6328125" style="1"/>
  </cols>
  <sheetData>
    <row r="1" spans="1:13" x14ac:dyDescent="0.25">
      <c r="A1" s="2" t="s">
        <v>47</v>
      </c>
      <c r="B1" s="19">
        <v>1.06</v>
      </c>
    </row>
    <row r="2" spans="1:13" x14ac:dyDescent="0.25">
      <c r="A2" s="3" t="s">
        <v>0</v>
      </c>
      <c r="C2" s="3"/>
      <c r="D2" s="3"/>
    </row>
    <row r="3" spans="1:13" x14ac:dyDescent="0.25">
      <c r="A3" s="3" t="s">
        <v>1</v>
      </c>
      <c r="C3" s="3"/>
      <c r="D3" s="3"/>
    </row>
    <row r="4" spans="1:13" x14ac:dyDescent="0.25">
      <c r="A4" s="3" t="s">
        <v>2</v>
      </c>
      <c r="C4" s="4">
        <f>2.22*10^12</f>
        <v>2220000000000</v>
      </c>
      <c r="D4" s="4"/>
      <c r="E4" s="1"/>
      <c r="F4" s="2"/>
      <c r="H4" s="1"/>
    </row>
    <row r="5" spans="1:13" x14ac:dyDescent="0.25">
      <c r="A5" s="3" t="s">
        <v>4</v>
      </c>
      <c r="C5" s="3"/>
      <c r="D5" s="3"/>
      <c r="E5" s="1"/>
      <c r="F5" s="2"/>
      <c r="G5" s="4"/>
      <c r="H5" s="1"/>
    </row>
    <row r="6" spans="1:13" x14ac:dyDescent="0.25">
      <c r="E6" s="1"/>
      <c r="F6" s="2"/>
      <c r="G6" s="4"/>
      <c r="H6" s="1"/>
    </row>
    <row r="7" spans="1:13" ht="18.75" thickBot="1" x14ac:dyDescent="0.3"/>
    <row r="8" spans="1:13" s="16" customFormat="1" ht="19.5" thickBot="1" x14ac:dyDescent="0.35">
      <c r="A8" s="17" t="s">
        <v>43</v>
      </c>
      <c r="B8" s="18" t="s">
        <v>6</v>
      </c>
      <c r="C8" s="18" t="s">
        <v>34</v>
      </c>
      <c r="D8" s="18" t="s">
        <v>46</v>
      </c>
      <c r="E8" s="18" t="s">
        <v>7</v>
      </c>
      <c r="F8" s="18" t="s">
        <v>5</v>
      </c>
      <c r="G8" s="18" t="s">
        <v>3</v>
      </c>
      <c r="H8" s="18" t="s">
        <v>44</v>
      </c>
      <c r="I8" s="18" t="s">
        <v>42</v>
      </c>
      <c r="J8" s="18" t="s">
        <v>41</v>
      </c>
      <c r="K8" s="18" t="s">
        <v>8</v>
      </c>
      <c r="L8" s="18" t="s">
        <v>9</v>
      </c>
      <c r="M8" s="18" t="s">
        <v>45</v>
      </c>
    </row>
    <row r="9" spans="1:13" s="11" customFormat="1" x14ac:dyDescent="0.25">
      <c r="A9" s="7"/>
      <c r="B9" s="7" t="s">
        <v>11</v>
      </c>
      <c r="C9" s="7">
        <v>2</v>
      </c>
      <c r="D9" s="7"/>
      <c r="E9" s="7">
        <v>5</v>
      </c>
      <c r="F9" s="6" t="s">
        <v>10</v>
      </c>
      <c r="G9" s="6"/>
      <c r="H9" s="7">
        <v>2004</v>
      </c>
      <c r="I9" s="6">
        <v>2.5000000000000001E-4</v>
      </c>
      <c r="J9" s="6">
        <f t="shared" ref="J9:J26" si="0">G9/I9</f>
        <v>0</v>
      </c>
      <c r="K9" s="6">
        <v>12</v>
      </c>
      <c r="L9" s="6">
        <v>1</v>
      </c>
      <c r="M9" s="8" t="s">
        <v>12</v>
      </c>
    </row>
    <row r="10" spans="1:13" s="11" customFormat="1" x14ac:dyDescent="0.25">
      <c r="A10" s="7"/>
      <c r="B10" s="7" t="s">
        <v>13</v>
      </c>
      <c r="C10" s="7">
        <v>2</v>
      </c>
      <c r="D10" s="7"/>
      <c r="E10" s="7">
        <v>5</v>
      </c>
      <c r="F10" s="6" t="s">
        <v>10</v>
      </c>
      <c r="G10" s="6"/>
      <c r="H10" s="7">
        <v>2004</v>
      </c>
      <c r="I10" s="6">
        <v>2.5000000000000001E-4</v>
      </c>
      <c r="J10" s="6">
        <f t="shared" si="0"/>
        <v>0</v>
      </c>
      <c r="K10" s="6">
        <v>12</v>
      </c>
      <c r="L10" s="6">
        <v>1</v>
      </c>
      <c r="M10" s="8" t="s">
        <v>12</v>
      </c>
    </row>
    <row r="11" spans="1:13" s="11" customFormat="1" x14ac:dyDescent="0.25">
      <c r="A11" s="7"/>
      <c r="B11" s="7" t="s">
        <v>14</v>
      </c>
      <c r="C11" s="7">
        <v>2</v>
      </c>
      <c r="D11" s="7"/>
      <c r="E11" s="7">
        <v>5</v>
      </c>
      <c r="F11" s="6" t="s">
        <v>10</v>
      </c>
      <c r="G11" s="6"/>
      <c r="H11" s="7">
        <v>2004</v>
      </c>
      <c r="I11" s="6">
        <v>2.5000000000000001E-4</v>
      </c>
      <c r="J11" s="6">
        <f t="shared" si="0"/>
        <v>0</v>
      </c>
      <c r="K11" s="6">
        <v>12</v>
      </c>
      <c r="L11" s="6">
        <v>1</v>
      </c>
      <c r="M11" s="8" t="s">
        <v>12</v>
      </c>
    </row>
    <row r="12" spans="1:13" s="11" customFormat="1" x14ac:dyDescent="0.25">
      <c r="A12" s="7"/>
      <c r="B12" s="7" t="s">
        <v>15</v>
      </c>
      <c r="C12" s="7">
        <v>2</v>
      </c>
      <c r="D12" s="7"/>
      <c r="E12" s="7">
        <v>25</v>
      </c>
      <c r="F12" s="6" t="s">
        <v>10</v>
      </c>
      <c r="G12" s="6"/>
      <c r="H12" s="7">
        <v>2005</v>
      </c>
      <c r="I12" s="6">
        <v>2.5000000000000001E-4</v>
      </c>
      <c r="J12" s="6">
        <f t="shared" si="0"/>
        <v>0</v>
      </c>
      <c r="K12" s="6">
        <v>12</v>
      </c>
      <c r="L12" s="6">
        <v>1</v>
      </c>
      <c r="M12" s="8" t="s">
        <v>12</v>
      </c>
    </row>
    <row r="13" spans="1:13" s="11" customFormat="1" x14ac:dyDescent="0.25">
      <c r="A13" s="7"/>
      <c r="B13" s="7" t="s">
        <v>16</v>
      </c>
      <c r="C13" s="7">
        <v>2</v>
      </c>
      <c r="D13" s="7"/>
      <c r="E13" s="7">
        <v>25</v>
      </c>
      <c r="F13" s="6" t="s">
        <v>10</v>
      </c>
      <c r="G13" s="6"/>
      <c r="H13" s="7">
        <v>2005</v>
      </c>
      <c r="I13" s="6">
        <v>2.5000000000000001E-4</v>
      </c>
      <c r="J13" s="6">
        <f t="shared" si="0"/>
        <v>0</v>
      </c>
      <c r="K13" s="6">
        <v>12</v>
      </c>
      <c r="L13" s="6">
        <v>1</v>
      </c>
      <c r="M13" s="8" t="s">
        <v>12</v>
      </c>
    </row>
    <row r="14" spans="1:13" s="11" customFormat="1" x14ac:dyDescent="0.25">
      <c r="A14" s="7"/>
      <c r="B14" s="7" t="s">
        <v>17</v>
      </c>
      <c r="C14" s="7">
        <v>2</v>
      </c>
      <c r="D14" s="7"/>
      <c r="E14" s="7">
        <v>25</v>
      </c>
      <c r="F14" s="6" t="s">
        <v>10</v>
      </c>
      <c r="G14" s="6"/>
      <c r="H14" s="7">
        <v>2005</v>
      </c>
      <c r="I14" s="6">
        <v>2.5000000000000001E-4</v>
      </c>
      <c r="J14" s="6">
        <f t="shared" si="0"/>
        <v>0</v>
      </c>
      <c r="K14" s="6">
        <v>12</v>
      </c>
      <c r="L14" s="6">
        <v>1</v>
      </c>
      <c r="M14" s="8" t="s">
        <v>12</v>
      </c>
    </row>
    <row r="15" spans="1:13" s="11" customFormat="1" x14ac:dyDescent="0.25">
      <c r="A15" s="7"/>
      <c r="B15" s="7" t="s">
        <v>18</v>
      </c>
      <c r="C15" s="7">
        <v>2</v>
      </c>
      <c r="D15" s="7"/>
      <c r="E15" s="7">
        <v>45</v>
      </c>
      <c r="F15" s="6" t="s">
        <v>10</v>
      </c>
      <c r="G15" s="6"/>
      <c r="H15" s="7">
        <v>2001</v>
      </c>
      <c r="I15" s="6">
        <v>2.5000000000000001E-4</v>
      </c>
      <c r="J15" s="6">
        <f t="shared" si="0"/>
        <v>0</v>
      </c>
      <c r="K15" s="6">
        <v>12</v>
      </c>
      <c r="L15" s="6">
        <v>1</v>
      </c>
      <c r="M15" s="8" t="s">
        <v>12</v>
      </c>
    </row>
    <row r="16" spans="1:13" s="11" customFormat="1" x14ac:dyDescent="0.25">
      <c r="A16" s="7"/>
      <c r="B16" s="7" t="s">
        <v>19</v>
      </c>
      <c r="C16" s="7">
        <v>2</v>
      </c>
      <c r="D16" s="7"/>
      <c r="E16" s="7">
        <v>45</v>
      </c>
      <c r="F16" s="6" t="s">
        <v>10</v>
      </c>
      <c r="G16" s="6"/>
      <c r="H16" s="7">
        <v>2001</v>
      </c>
      <c r="I16" s="6">
        <v>2.5000000000000001E-4</v>
      </c>
      <c r="J16" s="6">
        <f t="shared" si="0"/>
        <v>0</v>
      </c>
      <c r="K16" s="6">
        <v>12</v>
      </c>
      <c r="L16" s="6">
        <v>1</v>
      </c>
      <c r="M16" s="8" t="s">
        <v>12</v>
      </c>
    </row>
    <row r="17" spans="1:13" s="11" customFormat="1" x14ac:dyDescent="0.25">
      <c r="A17" s="7"/>
      <c r="B17" s="7" t="s">
        <v>20</v>
      </c>
      <c r="C17" s="7">
        <v>2</v>
      </c>
      <c r="D17" s="7"/>
      <c r="E17" s="7">
        <v>45</v>
      </c>
      <c r="F17" s="6" t="s">
        <v>10</v>
      </c>
      <c r="G17" s="6"/>
      <c r="H17" s="7">
        <v>2001</v>
      </c>
      <c r="I17" s="6">
        <v>2.5000000000000001E-4</v>
      </c>
      <c r="J17" s="6">
        <f t="shared" si="0"/>
        <v>0</v>
      </c>
      <c r="K17" s="6">
        <v>12</v>
      </c>
      <c r="L17" s="6">
        <v>1</v>
      </c>
      <c r="M17" s="8" t="s">
        <v>12</v>
      </c>
    </row>
    <row r="18" spans="1:13" s="11" customFormat="1" x14ac:dyDescent="0.25">
      <c r="A18" s="7"/>
      <c r="B18" s="7" t="s">
        <v>21</v>
      </c>
      <c r="C18" s="7">
        <v>2</v>
      </c>
      <c r="D18" s="7"/>
      <c r="E18" s="7">
        <v>75</v>
      </c>
      <c r="F18" s="6" t="s">
        <v>10</v>
      </c>
      <c r="G18" s="6"/>
      <c r="H18" s="7">
        <v>2009</v>
      </c>
      <c r="I18" s="6">
        <v>2.5000000000000001E-4</v>
      </c>
      <c r="J18" s="6">
        <f t="shared" si="0"/>
        <v>0</v>
      </c>
      <c r="K18" s="6">
        <v>12</v>
      </c>
      <c r="L18" s="6">
        <v>1</v>
      </c>
      <c r="M18" s="8" t="s">
        <v>12</v>
      </c>
    </row>
    <row r="19" spans="1:13" s="11" customFormat="1" x14ac:dyDescent="0.25">
      <c r="A19" s="7"/>
      <c r="B19" s="7" t="s">
        <v>22</v>
      </c>
      <c r="C19" s="7">
        <v>2</v>
      </c>
      <c r="D19" s="7"/>
      <c r="E19" s="7">
        <v>75</v>
      </c>
      <c r="F19" s="6" t="s">
        <v>10</v>
      </c>
      <c r="G19" s="6"/>
      <c r="H19" s="7">
        <v>2009</v>
      </c>
      <c r="I19" s="6">
        <v>2.5000000000000001E-4</v>
      </c>
      <c r="J19" s="6">
        <f t="shared" si="0"/>
        <v>0</v>
      </c>
      <c r="K19" s="6">
        <v>12</v>
      </c>
      <c r="L19" s="6">
        <v>1</v>
      </c>
      <c r="M19" s="8" t="s">
        <v>12</v>
      </c>
    </row>
    <row r="20" spans="1:13" s="11" customFormat="1" x14ac:dyDescent="0.25">
      <c r="A20" s="7"/>
      <c r="B20" s="7" t="s">
        <v>23</v>
      </c>
      <c r="C20" s="7">
        <v>2</v>
      </c>
      <c r="D20" s="7"/>
      <c r="E20" s="7">
        <v>75</v>
      </c>
      <c r="F20" s="6" t="s">
        <v>10</v>
      </c>
      <c r="G20" s="6"/>
      <c r="H20" s="7">
        <v>2009</v>
      </c>
      <c r="I20" s="6">
        <v>2.5000000000000001E-4</v>
      </c>
      <c r="J20" s="6">
        <f t="shared" si="0"/>
        <v>0</v>
      </c>
      <c r="K20" s="6">
        <v>12</v>
      </c>
      <c r="L20" s="6">
        <v>1</v>
      </c>
      <c r="M20" s="8" t="s">
        <v>12</v>
      </c>
    </row>
    <row r="21" spans="1:13" s="11" customFormat="1" x14ac:dyDescent="0.25">
      <c r="A21" s="7"/>
      <c r="B21" s="7" t="s">
        <v>24</v>
      </c>
      <c r="C21" s="7">
        <v>2</v>
      </c>
      <c r="D21" s="7"/>
      <c r="E21" s="7">
        <v>100</v>
      </c>
      <c r="F21" s="6" t="s">
        <v>10</v>
      </c>
      <c r="G21" s="6"/>
      <c r="H21" s="7">
        <v>2017</v>
      </c>
      <c r="I21" s="6">
        <v>2.5000000000000001E-4</v>
      </c>
      <c r="J21" s="6">
        <f t="shared" si="0"/>
        <v>0</v>
      </c>
      <c r="K21" s="6">
        <v>12</v>
      </c>
      <c r="L21" s="6">
        <v>1</v>
      </c>
      <c r="M21" s="8" t="s">
        <v>12</v>
      </c>
    </row>
    <row r="22" spans="1:13" s="11" customFormat="1" x14ac:dyDescent="0.25">
      <c r="A22" s="7"/>
      <c r="B22" s="7" t="s">
        <v>25</v>
      </c>
      <c r="C22" s="7">
        <v>2</v>
      </c>
      <c r="D22" s="7"/>
      <c r="E22" s="7">
        <v>100</v>
      </c>
      <c r="F22" s="6" t="s">
        <v>10</v>
      </c>
      <c r="G22" s="6"/>
      <c r="H22" s="7">
        <v>2017</v>
      </c>
      <c r="I22" s="6">
        <v>2.5000000000000001E-4</v>
      </c>
      <c r="J22" s="6">
        <f t="shared" si="0"/>
        <v>0</v>
      </c>
      <c r="K22" s="6">
        <v>12</v>
      </c>
      <c r="L22" s="6">
        <v>1</v>
      </c>
      <c r="M22" s="8" t="s">
        <v>12</v>
      </c>
    </row>
    <row r="23" spans="1:13" s="11" customFormat="1" x14ac:dyDescent="0.25">
      <c r="A23" s="7"/>
      <c r="B23" s="7" t="s">
        <v>26</v>
      </c>
      <c r="C23" s="7">
        <v>2</v>
      </c>
      <c r="D23" s="7"/>
      <c r="E23" s="7">
        <v>100</v>
      </c>
      <c r="F23" s="6" t="s">
        <v>10</v>
      </c>
      <c r="G23" s="6"/>
      <c r="H23" s="7">
        <v>2017</v>
      </c>
      <c r="I23" s="6">
        <v>2.5000000000000001E-4</v>
      </c>
      <c r="J23" s="6">
        <f t="shared" si="0"/>
        <v>0</v>
      </c>
      <c r="K23" s="6">
        <v>12</v>
      </c>
      <c r="L23" s="6">
        <v>1</v>
      </c>
      <c r="M23" s="8" t="s">
        <v>12</v>
      </c>
    </row>
    <row r="24" spans="1:13" s="11" customFormat="1" x14ac:dyDescent="0.25">
      <c r="A24" s="7"/>
      <c r="B24" s="7" t="s">
        <v>27</v>
      </c>
      <c r="C24" s="7">
        <v>2</v>
      </c>
      <c r="D24" s="7"/>
      <c r="E24" s="7">
        <v>125</v>
      </c>
      <c r="F24" s="6" t="s">
        <v>10</v>
      </c>
      <c r="G24" s="6"/>
      <c r="H24" s="7">
        <v>2035</v>
      </c>
      <c r="I24" s="6">
        <v>2.5000000000000001E-4</v>
      </c>
      <c r="J24" s="6">
        <f t="shared" si="0"/>
        <v>0</v>
      </c>
      <c r="K24" s="6">
        <v>12</v>
      </c>
      <c r="L24" s="6">
        <v>1</v>
      </c>
      <c r="M24" s="8" t="s">
        <v>12</v>
      </c>
    </row>
    <row r="25" spans="1:13" s="11" customFormat="1" x14ac:dyDescent="0.25">
      <c r="A25" s="7"/>
      <c r="B25" s="7" t="s">
        <v>28</v>
      </c>
      <c r="C25" s="7">
        <v>2</v>
      </c>
      <c r="D25" s="7"/>
      <c r="E25" s="7">
        <v>125</v>
      </c>
      <c r="F25" s="6" t="s">
        <v>10</v>
      </c>
      <c r="G25" s="6"/>
      <c r="H25" s="7">
        <v>2035</v>
      </c>
      <c r="I25" s="6">
        <v>2.5000000000000001E-4</v>
      </c>
      <c r="J25" s="6">
        <f t="shared" si="0"/>
        <v>0</v>
      </c>
      <c r="K25" s="6">
        <v>12</v>
      </c>
      <c r="L25" s="6">
        <v>1</v>
      </c>
      <c r="M25" s="8" t="s">
        <v>12</v>
      </c>
    </row>
    <row r="26" spans="1:13" s="11" customFormat="1" x14ac:dyDescent="0.25">
      <c r="A26" s="7"/>
      <c r="B26" s="7" t="s">
        <v>29</v>
      </c>
      <c r="C26" s="7">
        <v>2</v>
      </c>
      <c r="D26" s="7"/>
      <c r="E26" s="7">
        <v>125</v>
      </c>
      <c r="F26" s="6" t="s">
        <v>10</v>
      </c>
      <c r="G26" s="6"/>
      <c r="H26" s="7">
        <v>2035</v>
      </c>
      <c r="I26" s="6">
        <v>2.5000000000000001E-4</v>
      </c>
      <c r="J26" s="6">
        <f t="shared" si="0"/>
        <v>0</v>
      </c>
      <c r="K26" s="6">
        <v>12</v>
      </c>
      <c r="L26" s="6">
        <v>1</v>
      </c>
      <c r="M26" s="8" t="s">
        <v>12</v>
      </c>
    </row>
    <row r="27" spans="1:13" s="11" customFormat="1" x14ac:dyDescent="0.25">
      <c r="A27" s="5"/>
      <c r="B27" s="5"/>
      <c r="C27" s="5"/>
      <c r="D27" s="5"/>
      <c r="E27" s="5"/>
      <c r="H27" s="5"/>
      <c r="M27" s="12"/>
    </row>
    <row r="28" spans="1:13" s="11" customFormat="1" x14ac:dyDescent="0.25">
      <c r="A28" s="5"/>
      <c r="B28" s="5"/>
      <c r="C28" s="5"/>
      <c r="D28" s="5"/>
      <c r="E28" s="5"/>
      <c r="H28" s="5"/>
      <c r="M28" s="12"/>
    </row>
    <row r="29" spans="1:13" s="11" customFormat="1" x14ac:dyDescent="0.25">
      <c r="A29" s="5"/>
      <c r="B29" s="5"/>
      <c r="C29" s="5"/>
      <c r="D29" s="5"/>
      <c r="E29" s="5"/>
      <c r="H29" s="5"/>
      <c r="M29" s="12"/>
    </row>
    <row r="30" spans="1:13" s="11" customFormat="1" x14ac:dyDescent="0.25">
      <c r="A30" s="13"/>
      <c r="B30" s="5" t="s">
        <v>11</v>
      </c>
      <c r="C30" s="5">
        <v>2</v>
      </c>
      <c r="D30" s="5"/>
      <c r="E30" s="5">
        <v>5</v>
      </c>
      <c r="F30" s="11" t="s">
        <v>30</v>
      </c>
      <c r="H30" s="5">
        <v>2004</v>
      </c>
      <c r="I30" s="11">
        <v>0.1</v>
      </c>
      <c r="J30" s="11">
        <f t="shared" ref="J30:J47" si="1">G30/I30</f>
        <v>0</v>
      </c>
      <c r="K30" s="11">
        <v>12</v>
      </c>
      <c r="L30" s="11">
        <v>1</v>
      </c>
      <c r="M30" s="20" t="e">
        <f>(J30/$J$9)*H30*($B$1/L30)</f>
        <v>#DIV/0!</v>
      </c>
    </row>
    <row r="31" spans="1:13" s="11" customFormat="1" x14ac:dyDescent="0.25">
      <c r="A31" s="13"/>
      <c r="B31" s="5" t="s">
        <v>13</v>
      </c>
      <c r="C31" s="5">
        <v>2</v>
      </c>
      <c r="D31" s="5"/>
      <c r="E31" s="5">
        <v>5</v>
      </c>
      <c r="F31" s="11" t="s">
        <v>30</v>
      </c>
      <c r="H31" s="5">
        <v>2004</v>
      </c>
      <c r="I31" s="11">
        <v>0.1</v>
      </c>
      <c r="J31" s="11">
        <f t="shared" si="1"/>
        <v>0</v>
      </c>
      <c r="K31" s="11">
        <v>12</v>
      </c>
      <c r="L31" s="11">
        <v>1</v>
      </c>
      <c r="M31" s="20" t="e">
        <f>(J31/$J$10)*H31*($B$1/L31)</f>
        <v>#DIV/0!</v>
      </c>
    </row>
    <row r="32" spans="1:13" s="11" customFormat="1" x14ac:dyDescent="0.25">
      <c r="A32" s="13"/>
      <c r="B32" s="5" t="s">
        <v>14</v>
      </c>
      <c r="C32" s="5">
        <v>2</v>
      </c>
      <c r="D32" s="5"/>
      <c r="E32" s="5">
        <v>5</v>
      </c>
      <c r="F32" s="11" t="s">
        <v>30</v>
      </c>
      <c r="H32" s="5">
        <v>2004</v>
      </c>
      <c r="I32" s="11">
        <v>0.1</v>
      </c>
      <c r="J32" s="11">
        <f t="shared" si="1"/>
        <v>0</v>
      </c>
      <c r="K32" s="11">
        <v>12</v>
      </c>
      <c r="L32" s="11">
        <v>1</v>
      </c>
      <c r="M32" s="20" t="e">
        <f>(J32/$J$11)*H32*($B$1/L32)</f>
        <v>#DIV/0!</v>
      </c>
    </row>
    <row r="33" spans="1:13" s="11" customFormat="1" x14ac:dyDescent="0.25">
      <c r="A33" s="13"/>
      <c r="B33" s="5" t="s">
        <v>15</v>
      </c>
      <c r="C33" s="5">
        <v>2</v>
      </c>
      <c r="D33" s="5"/>
      <c r="E33" s="5">
        <v>25</v>
      </c>
      <c r="F33" s="11" t="s">
        <v>30</v>
      </c>
      <c r="H33" s="5">
        <v>2005</v>
      </c>
      <c r="I33" s="11">
        <v>0.1</v>
      </c>
      <c r="J33" s="11">
        <f t="shared" si="1"/>
        <v>0</v>
      </c>
      <c r="K33" s="11">
        <v>12</v>
      </c>
      <c r="L33" s="11">
        <v>1</v>
      </c>
      <c r="M33" s="20" t="e">
        <f>(J33/$J$12)*H33*($B$1/L33)</f>
        <v>#DIV/0!</v>
      </c>
    </row>
    <row r="34" spans="1:13" s="11" customFormat="1" x14ac:dyDescent="0.25">
      <c r="A34" s="13"/>
      <c r="B34" s="5" t="s">
        <v>16</v>
      </c>
      <c r="C34" s="5">
        <v>2</v>
      </c>
      <c r="D34" s="5"/>
      <c r="E34" s="5">
        <v>25</v>
      </c>
      <c r="F34" s="11" t="s">
        <v>30</v>
      </c>
      <c r="H34" s="5">
        <v>2005</v>
      </c>
      <c r="I34" s="11">
        <v>0.1</v>
      </c>
      <c r="J34" s="11">
        <f t="shared" si="1"/>
        <v>0</v>
      </c>
      <c r="K34" s="11">
        <v>12</v>
      </c>
      <c r="L34" s="11">
        <v>1</v>
      </c>
      <c r="M34" s="20" t="e">
        <f>(J34/$J$13)*H34*($B$1/L34)</f>
        <v>#DIV/0!</v>
      </c>
    </row>
    <row r="35" spans="1:13" s="11" customFormat="1" x14ac:dyDescent="0.25">
      <c r="A35" s="13"/>
      <c r="B35" s="5" t="s">
        <v>17</v>
      </c>
      <c r="C35" s="5">
        <v>2</v>
      </c>
      <c r="D35" s="5"/>
      <c r="E35" s="5">
        <v>25</v>
      </c>
      <c r="F35" s="11" t="s">
        <v>30</v>
      </c>
      <c r="H35" s="5">
        <v>2005</v>
      </c>
      <c r="I35" s="11">
        <v>0.1</v>
      </c>
      <c r="J35" s="11">
        <f t="shared" si="1"/>
        <v>0</v>
      </c>
      <c r="K35" s="11">
        <v>12</v>
      </c>
      <c r="L35" s="11">
        <v>1</v>
      </c>
      <c r="M35" s="20" t="e">
        <f>(J35/$J$14)*H35*($B$1/L35)</f>
        <v>#DIV/0!</v>
      </c>
    </row>
    <row r="36" spans="1:13" s="11" customFormat="1" x14ac:dyDescent="0.25">
      <c r="A36" s="13"/>
      <c r="B36" s="5" t="s">
        <v>18</v>
      </c>
      <c r="C36" s="5">
        <v>2</v>
      </c>
      <c r="D36" s="5"/>
      <c r="E36" s="5">
        <v>45</v>
      </c>
      <c r="F36" s="11" t="s">
        <v>30</v>
      </c>
      <c r="H36" s="5">
        <v>2001</v>
      </c>
      <c r="I36" s="11">
        <v>0.1</v>
      </c>
      <c r="J36" s="11">
        <f t="shared" si="1"/>
        <v>0</v>
      </c>
      <c r="K36" s="11">
        <v>12</v>
      </c>
      <c r="L36" s="11">
        <v>1</v>
      </c>
      <c r="M36" s="20" t="e">
        <f>(J36/$J$15)*H36*($B$1/L36)</f>
        <v>#DIV/0!</v>
      </c>
    </row>
    <row r="37" spans="1:13" s="11" customFormat="1" x14ac:dyDescent="0.25">
      <c r="A37" s="13"/>
      <c r="B37" s="5" t="s">
        <v>19</v>
      </c>
      <c r="C37" s="5">
        <v>2</v>
      </c>
      <c r="D37" s="5"/>
      <c r="E37" s="5">
        <v>45</v>
      </c>
      <c r="F37" s="11" t="s">
        <v>30</v>
      </c>
      <c r="H37" s="5">
        <v>2001</v>
      </c>
      <c r="I37" s="11">
        <v>0.1</v>
      </c>
      <c r="J37" s="11">
        <f t="shared" si="1"/>
        <v>0</v>
      </c>
      <c r="K37" s="11">
        <v>12</v>
      </c>
      <c r="L37" s="11">
        <v>1</v>
      </c>
      <c r="M37" s="20" t="e">
        <f>(J37/$J$16)*H37*($B$1/L37)</f>
        <v>#DIV/0!</v>
      </c>
    </row>
    <row r="38" spans="1:13" s="11" customFormat="1" x14ac:dyDescent="0.25">
      <c r="A38" s="13"/>
      <c r="B38" s="5" t="s">
        <v>20</v>
      </c>
      <c r="C38" s="5">
        <v>2</v>
      </c>
      <c r="D38" s="5"/>
      <c r="E38" s="5">
        <v>45</v>
      </c>
      <c r="F38" s="11" t="s">
        <v>30</v>
      </c>
      <c r="H38" s="5">
        <v>2001</v>
      </c>
      <c r="I38" s="11">
        <v>0.1</v>
      </c>
      <c r="J38" s="11">
        <f t="shared" si="1"/>
        <v>0</v>
      </c>
      <c r="K38" s="11">
        <v>12</v>
      </c>
      <c r="L38" s="11">
        <v>1</v>
      </c>
      <c r="M38" s="20" t="e">
        <f>(J38/$J$17)*H38*($B$1/L38)</f>
        <v>#DIV/0!</v>
      </c>
    </row>
    <row r="39" spans="1:13" s="11" customFormat="1" x14ac:dyDescent="0.25">
      <c r="A39" s="13"/>
      <c r="B39" s="5" t="s">
        <v>21</v>
      </c>
      <c r="C39" s="5">
        <v>2</v>
      </c>
      <c r="D39" s="5"/>
      <c r="E39" s="5">
        <v>75</v>
      </c>
      <c r="F39" s="11" t="s">
        <v>30</v>
      </c>
      <c r="H39" s="5">
        <v>2009</v>
      </c>
      <c r="I39" s="11">
        <v>0.1</v>
      </c>
      <c r="J39" s="11">
        <f t="shared" si="1"/>
        <v>0</v>
      </c>
      <c r="K39" s="11">
        <v>12</v>
      </c>
      <c r="L39" s="11">
        <v>1</v>
      </c>
      <c r="M39" s="20" t="e">
        <f>(J39/$J$18)*H39*($B$1/L39)</f>
        <v>#DIV/0!</v>
      </c>
    </row>
    <row r="40" spans="1:13" s="11" customFormat="1" x14ac:dyDescent="0.25">
      <c r="A40" s="13"/>
      <c r="B40" s="5" t="s">
        <v>22</v>
      </c>
      <c r="C40" s="5">
        <v>2</v>
      </c>
      <c r="D40" s="5"/>
      <c r="E40" s="5">
        <v>75</v>
      </c>
      <c r="F40" s="11" t="s">
        <v>30</v>
      </c>
      <c r="H40" s="5">
        <v>2009</v>
      </c>
      <c r="I40" s="11">
        <v>0.1</v>
      </c>
      <c r="J40" s="11">
        <f t="shared" si="1"/>
        <v>0</v>
      </c>
      <c r="K40" s="11">
        <v>12</v>
      </c>
      <c r="L40" s="11">
        <v>1</v>
      </c>
      <c r="M40" s="20" t="e">
        <f>(J40/$J$19)*H40*($B$1/L40)</f>
        <v>#DIV/0!</v>
      </c>
    </row>
    <row r="41" spans="1:13" s="11" customFormat="1" x14ac:dyDescent="0.25">
      <c r="A41" s="13"/>
      <c r="B41" s="5" t="s">
        <v>23</v>
      </c>
      <c r="C41" s="5">
        <v>2</v>
      </c>
      <c r="D41" s="5"/>
      <c r="E41" s="5">
        <v>75</v>
      </c>
      <c r="F41" s="11" t="s">
        <v>30</v>
      </c>
      <c r="H41" s="5">
        <v>2009</v>
      </c>
      <c r="I41" s="11">
        <v>0.1</v>
      </c>
      <c r="J41" s="11">
        <f t="shared" si="1"/>
        <v>0</v>
      </c>
      <c r="K41" s="11">
        <v>12</v>
      </c>
      <c r="L41" s="11">
        <v>1</v>
      </c>
      <c r="M41" s="20" t="e">
        <f>(J41/$J$20)*H41*($B$1/L41)</f>
        <v>#DIV/0!</v>
      </c>
    </row>
    <row r="42" spans="1:13" s="11" customFormat="1" x14ac:dyDescent="0.25">
      <c r="A42" s="13"/>
      <c r="B42" s="5" t="s">
        <v>24</v>
      </c>
      <c r="C42" s="5">
        <v>2</v>
      </c>
      <c r="D42" s="5"/>
      <c r="E42" s="5">
        <v>100</v>
      </c>
      <c r="F42" s="11" t="s">
        <v>30</v>
      </c>
      <c r="H42" s="5">
        <v>2017</v>
      </c>
      <c r="I42" s="11">
        <v>0.1</v>
      </c>
      <c r="J42" s="11">
        <f t="shared" si="1"/>
        <v>0</v>
      </c>
      <c r="K42" s="11">
        <v>12</v>
      </c>
      <c r="L42" s="11">
        <v>1</v>
      </c>
      <c r="M42" s="20" t="e">
        <f>(J42/$J$21)*H42*($B$1/L42)</f>
        <v>#DIV/0!</v>
      </c>
    </row>
    <row r="43" spans="1:13" s="11" customFormat="1" x14ac:dyDescent="0.25">
      <c r="A43" s="13"/>
      <c r="B43" s="5" t="s">
        <v>25</v>
      </c>
      <c r="C43" s="5">
        <v>2</v>
      </c>
      <c r="D43" s="5"/>
      <c r="E43" s="5">
        <v>100</v>
      </c>
      <c r="F43" s="11" t="s">
        <v>30</v>
      </c>
      <c r="H43" s="5">
        <v>2017</v>
      </c>
      <c r="I43" s="11">
        <v>0.1</v>
      </c>
      <c r="J43" s="11">
        <f t="shared" si="1"/>
        <v>0</v>
      </c>
      <c r="K43" s="11">
        <v>12</v>
      </c>
      <c r="L43" s="11">
        <v>1</v>
      </c>
      <c r="M43" s="20" t="e">
        <f>(J43/$J$22)*H43*($B$1/L43)</f>
        <v>#DIV/0!</v>
      </c>
    </row>
    <row r="44" spans="1:13" s="11" customFormat="1" x14ac:dyDescent="0.25">
      <c r="A44" s="13"/>
      <c r="B44" s="5" t="s">
        <v>26</v>
      </c>
      <c r="C44" s="5">
        <v>2</v>
      </c>
      <c r="D44" s="5"/>
      <c r="E44" s="5">
        <v>100</v>
      </c>
      <c r="F44" s="11" t="s">
        <v>30</v>
      </c>
      <c r="H44" s="5">
        <v>2017</v>
      </c>
      <c r="I44" s="11">
        <v>0.1</v>
      </c>
      <c r="J44" s="11">
        <f t="shared" si="1"/>
        <v>0</v>
      </c>
      <c r="K44" s="11">
        <v>12</v>
      </c>
      <c r="L44" s="11">
        <v>1</v>
      </c>
      <c r="M44" s="20" t="e">
        <f>(J44/$J$23)*H44*($B$1/L44)</f>
        <v>#DIV/0!</v>
      </c>
    </row>
    <row r="45" spans="1:13" s="11" customFormat="1" x14ac:dyDescent="0.25">
      <c r="A45" s="13"/>
      <c r="B45" s="5" t="s">
        <v>27</v>
      </c>
      <c r="C45" s="5">
        <v>2</v>
      </c>
      <c r="D45" s="5"/>
      <c r="E45" s="5">
        <v>125</v>
      </c>
      <c r="F45" s="11" t="s">
        <v>30</v>
      </c>
      <c r="H45" s="5">
        <v>2035</v>
      </c>
      <c r="I45" s="11">
        <v>0.1</v>
      </c>
      <c r="J45" s="11">
        <f t="shared" si="1"/>
        <v>0</v>
      </c>
      <c r="K45" s="11">
        <v>12</v>
      </c>
      <c r="L45" s="11">
        <v>1</v>
      </c>
      <c r="M45" s="20" t="e">
        <f>(J45/$J$24)*H45*($B$1/L45)</f>
        <v>#DIV/0!</v>
      </c>
    </row>
    <row r="46" spans="1:13" s="11" customFormat="1" x14ac:dyDescent="0.25">
      <c r="A46" s="13"/>
      <c r="B46" s="5" t="s">
        <v>28</v>
      </c>
      <c r="C46" s="5">
        <v>2</v>
      </c>
      <c r="D46" s="5"/>
      <c r="E46" s="5">
        <v>125</v>
      </c>
      <c r="F46" s="11" t="s">
        <v>30</v>
      </c>
      <c r="H46" s="5">
        <v>2035</v>
      </c>
      <c r="I46" s="11">
        <v>0.1</v>
      </c>
      <c r="J46" s="11">
        <f t="shared" si="1"/>
        <v>0</v>
      </c>
      <c r="K46" s="11">
        <v>12</v>
      </c>
      <c r="L46" s="11">
        <v>1</v>
      </c>
      <c r="M46" s="20" t="e">
        <f>(J46/$J$25)*H46*($B$1/L46)</f>
        <v>#DIV/0!</v>
      </c>
    </row>
    <row r="47" spans="1:13" s="11" customFormat="1" x14ac:dyDescent="0.25">
      <c r="A47" s="13"/>
      <c r="B47" s="5" t="s">
        <v>29</v>
      </c>
      <c r="C47" s="5">
        <v>2</v>
      </c>
      <c r="D47" s="5"/>
      <c r="E47" s="5">
        <v>125</v>
      </c>
      <c r="F47" s="11" t="s">
        <v>30</v>
      </c>
      <c r="H47" s="5">
        <v>2035</v>
      </c>
      <c r="I47" s="11">
        <v>0.1</v>
      </c>
      <c r="J47" s="11">
        <f t="shared" si="1"/>
        <v>0</v>
      </c>
      <c r="K47" s="11">
        <v>12</v>
      </c>
      <c r="L47" s="11">
        <v>1</v>
      </c>
      <c r="M47" s="20" t="e">
        <f>(J47/$J$26)*H47*($B$1/L47)</f>
        <v>#DIV/0!</v>
      </c>
    </row>
    <row r="48" spans="1:13" s="11" customFormat="1" x14ac:dyDescent="0.25">
      <c r="A48" s="13"/>
      <c r="B48" s="5"/>
      <c r="C48" s="5"/>
      <c r="D48" s="5"/>
      <c r="E48" s="5"/>
      <c r="H48" s="5"/>
      <c r="M48" s="20"/>
    </row>
    <row r="49" spans="1:13" s="11" customFormat="1" x14ac:dyDescent="0.25">
      <c r="A49" s="13"/>
      <c r="B49" s="5"/>
      <c r="C49" s="5"/>
      <c r="D49" s="5"/>
      <c r="E49" s="5"/>
      <c r="H49" s="5"/>
      <c r="M49" s="20"/>
    </row>
    <row r="50" spans="1:13" s="11" customFormat="1" x14ac:dyDescent="0.25">
      <c r="A50" s="13"/>
      <c r="B50" s="5"/>
      <c r="C50" s="5"/>
      <c r="D50" s="5"/>
      <c r="E50" s="5"/>
      <c r="H50" s="5"/>
      <c r="M50" s="20"/>
    </row>
    <row r="51" spans="1:13" s="11" customFormat="1" x14ac:dyDescent="0.25">
      <c r="A51" s="13"/>
      <c r="B51" s="5" t="s">
        <v>11</v>
      </c>
      <c r="C51" s="5">
        <v>2</v>
      </c>
      <c r="D51" s="5"/>
      <c r="E51" s="5">
        <v>5</v>
      </c>
      <c r="F51" s="11" t="s">
        <v>31</v>
      </c>
      <c r="H51" s="5">
        <v>2004</v>
      </c>
      <c r="I51" s="11">
        <v>0.4</v>
      </c>
      <c r="J51" s="11">
        <f t="shared" ref="J51:J68" si="2">G51/I51</f>
        <v>0</v>
      </c>
      <c r="K51" s="11">
        <v>12</v>
      </c>
      <c r="L51" s="11">
        <v>1</v>
      </c>
      <c r="M51" s="20" t="e">
        <f>(J51/$J$9)*H51*($B$1/L51)</f>
        <v>#DIV/0!</v>
      </c>
    </row>
    <row r="52" spans="1:13" s="11" customFormat="1" x14ac:dyDescent="0.25">
      <c r="A52" s="13"/>
      <c r="B52" s="5" t="s">
        <v>13</v>
      </c>
      <c r="C52" s="5">
        <v>2</v>
      </c>
      <c r="D52" s="5"/>
      <c r="E52" s="5">
        <v>5</v>
      </c>
      <c r="F52" s="11" t="s">
        <v>31</v>
      </c>
      <c r="H52" s="5">
        <v>2004</v>
      </c>
      <c r="I52" s="11">
        <v>0.4</v>
      </c>
      <c r="J52" s="11">
        <f t="shared" si="2"/>
        <v>0</v>
      </c>
      <c r="K52" s="11">
        <v>12</v>
      </c>
      <c r="L52" s="11">
        <v>1</v>
      </c>
      <c r="M52" s="20" t="e">
        <f>(J52/$J$10)*H52*($B$1/L52)</f>
        <v>#DIV/0!</v>
      </c>
    </row>
    <row r="53" spans="1:13" s="11" customFormat="1" x14ac:dyDescent="0.25">
      <c r="A53" s="13"/>
      <c r="B53" s="5" t="s">
        <v>14</v>
      </c>
      <c r="C53" s="5">
        <v>2</v>
      </c>
      <c r="D53" s="5"/>
      <c r="E53" s="5">
        <v>5</v>
      </c>
      <c r="F53" s="11" t="s">
        <v>31</v>
      </c>
      <c r="H53" s="5">
        <v>2004</v>
      </c>
      <c r="I53" s="11">
        <v>0.4</v>
      </c>
      <c r="J53" s="11">
        <f t="shared" si="2"/>
        <v>0</v>
      </c>
      <c r="K53" s="11">
        <v>12</v>
      </c>
      <c r="L53" s="11">
        <v>1</v>
      </c>
      <c r="M53" s="20" t="e">
        <f>(J53/$J$11)*H53*($B$1/L53)</f>
        <v>#DIV/0!</v>
      </c>
    </row>
    <row r="54" spans="1:13" s="11" customFormat="1" x14ac:dyDescent="0.25">
      <c r="A54" s="13"/>
      <c r="B54" s="5" t="s">
        <v>15</v>
      </c>
      <c r="C54" s="5">
        <v>2</v>
      </c>
      <c r="D54" s="5"/>
      <c r="E54" s="5">
        <v>25</v>
      </c>
      <c r="F54" s="11" t="s">
        <v>31</v>
      </c>
      <c r="H54" s="5">
        <v>2005</v>
      </c>
      <c r="I54" s="11">
        <v>0.4</v>
      </c>
      <c r="J54" s="11">
        <f t="shared" si="2"/>
        <v>0</v>
      </c>
      <c r="K54" s="11">
        <v>12</v>
      </c>
      <c r="L54" s="11">
        <v>1</v>
      </c>
      <c r="M54" s="20" t="e">
        <f>(J54/$J$12)*H54*($B$1/L54)</f>
        <v>#DIV/0!</v>
      </c>
    </row>
    <row r="55" spans="1:13" s="11" customFormat="1" x14ac:dyDescent="0.25">
      <c r="A55" s="13"/>
      <c r="B55" s="5" t="s">
        <v>16</v>
      </c>
      <c r="C55" s="5">
        <v>2</v>
      </c>
      <c r="D55" s="5"/>
      <c r="E55" s="5">
        <v>25</v>
      </c>
      <c r="F55" s="11" t="s">
        <v>31</v>
      </c>
      <c r="H55" s="5">
        <v>2005</v>
      </c>
      <c r="I55" s="11">
        <v>0.4</v>
      </c>
      <c r="J55" s="11">
        <f t="shared" si="2"/>
        <v>0</v>
      </c>
      <c r="K55" s="11">
        <v>12</v>
      </c>
      <c r="L55" s="11">
        <v>1</v>
      </c>
      <c r="M55" s="20" t="e">
        <f>(J55/$J$13)*H55*($B$1/L55)</f>
        <v>#DIV/0!</v>
      </c>
    </row>
    <row r="56" spans="1:13" s="11" customFormat="1" x14ac:dyDescent="0.25">
      <c r="A56" s="13"/>
      <c r="B56" s="5" t="s">
        <v>17</v>
      </c>
      <c r="C56" s="5">
        <v>2</v>
      </c>
      <c r="D56" s="5"/>
      <c r="E56" s="5">
        <v>25</v>
      </c>
      <c r="F56" s="11" t="s">
        <v>31</v>
      </c>
      <c r="H56" s="5">
        <v>2005</v>
      </c>
      <c r="I56" s="11">
        <v>0.4</v>
      </c>
      <c r="J56" s="11">
        <f t="shared" si="2"/>
        <v>0</v>
      </c>
      <c r="K56" s="11">
        <v>12</v>
      </c>
      <c r="L56" s="11">
        <v>1</v>
      </c>
      <c r="M56" s="20" t="e">
        <f>(J56/$J$14)*H56*($B$1/L56)</f>
        <v>#DIV/0!</v>
      </c>
    </row>
    <row r="57" spans="1:13" s="11" customFormat="1" x14ac:dyDescent="0.25">
      <c r="A57" s="13"/>
      <c r="B57" s="5" t="s">
        <v>18</v>
      </c>
      <c r="C57" s="5">
        <v>2</v>
      </c>
      <c r="D57" s="5"/>
      <c r="E57" s="5">
        <v>45</v>
      </c>
      <c r="F57" s="11" t="s">
        <v>31</v>
      </c>
      <c r="H57" s="5">
        <v>2001</v>
      </c>
      <c r="I57" s="11">
        <v>0.4</v>
      </c>
      <c r="J57" s="11">
        <f t="shared" si="2"/>
        <v>0</v>
      </c>
      <c r="K57" s="11">
        <v>12</v>
      </c>
      <c r="L57" s="11">
        <v>1</v>
      </c>
      <c r="M57" s="20" t="e">
        <f>(J57/$J$15)*H57*($B$1/L57)</f>
        <v>#DIV/0!</v>
      </c>
    </row>
    <row r="58" spans="1:13" s="11" customFormat="1" x14ac:dyDescent="0.25">
      <c r="A58" s="13"/>
      <c r="B58" s="5" t="s">
        <v>19</v>
      </c>
      <c r="C58" s="5">
        <v>2</v>
      </c>
      <c r="D58" s="5"/>
      <c r="E58" s="5">
        <v>45</v>
      </c>
      <c r="F58" s="11" t="s">
        <v>31</v>
      </c>
      <c r="H58" s="5">
        <v>2001</v>
      </c>
      <c r="I58" s="11">
        <v>0.4</v>
      </c>
      <c r="J58" s="11">
        <f t="shared" si="2"/>
        <v>0</v>
      </c>
      <c r="K58" s="11">
        <v>12</v>
      </c>
      <c r="L58" s="11">
        <v>1</v>
      </c>
      <c r="M58" s="20" t="e">
        <f>(J58/$J$16)*H58*($B$1/L58)</f>
        <v>#DIV/0!</v>
      </c>
    </row>
    <row r="59" spans="1:13" s="11" customFormat="1" x14ac:dyDescent="0.25">
      <c r="A59" s="13"/>
      <c r="B59" s="5" t="s">
        <v>20</v>
      </c>
      <c r="C59" s="5">
        <v>2</v>
      </c>
      <c r="D59" s="5"/>
      <c r="E59" s="5">
        <v>45</v>
      </c>
      <c r="F59" s="11" t="s">
        <v>31</v>
      </c>
      <c r="H59" s="5">
        <v>2001</v>
      </c>
      <c r="I59" s="11">
        <v>0.4</v>
      </c>
      <c r="J59" s="11">
        <f t="shared" si="2"/>
        <v>0</v>
      </c>
      <c r="K59" s="11">
        <v>12</v>
      </c>
      <c r="L59" s="11">
        <v>1</v>
      </c>
      <c r="M59" s="20" t="e">
        <f>(J59/$J$17)*H59*($B$1/L59)</f>
        <v>#DIV/0!</v>
      </c>
    </row>
    <row r="60" spans="1:13" s="11" customFormat="1" x14ac:dyDescent="0.25">
      <c r="A60" s="13"/>
      <c r="B60" s="5" t="s">
        <v>21</v>
      </c>
      <c r="C60" s="5">
        <v>2</v>
      </c>
      <c r="D60" s="5"/>
      <c r="E60" s="5">
        <v>75</v>
      </c>
      <c r="F60" s="11" t="s">
        <v>31</v>
      </c>
      <c r="H60" s="5">
        <v>2009</v>
      </c>
      <c r="I60" s="11">
        <v>0.4</v>
      </c>
      <c r="J60" s="11">
        <f t="shared" si="2"/>
        <v>0</v>
      </c>
      <c r="K60" s="11">
        <v>12</v>
      </c>
      <c r="L60" s="11">
        <v>1</v>
      </c>
      <c r="M60" s="20" t="e">
        <f>(J60/$J$18)*H60*($B$1/L60)</f>
        <v>#DIV/0!</v>
      </c>
    </row>
    <row r="61" spans="1:13" s="11" customFormat="1" x14ac:dyDescent="0.25">
      <c r="A61" s="13"/>
      <c r="B61" s="5" t="s">
        <v>22</v>
      </c>
      <c r="C61" s="5">
        <v>2</v>
      </c>
      <c r="D61" s="5"/>
      <c r="E61" s="5">
        <v>75</v>
      </c>
      <c r="F61" s="11" t="s">
        <v>31</v>
      </c>
      <c r="H61" s="5">
        <v>2009</v>
      </c>
      <c r="I61" s="11">
        <v>0.4</v>
      </c>
      <c r="J61" s="11">
        <f t="shared" si="2"/>
        <v>0</v>
      </c>
      <c r="K61" s="11">
        <v>12</v>
      </c>
      <c r="L61" s="11">
        <v>1</v>
      </c>
      <c r="M61" s="20" t="e">
        <f>(J61/$J$19)*H61*($B$1/L61)</f>
        <v>#DIV/0!</v>
      </c>
    </row>
    <row r="62" spans="1:13" s="11" customFormat="1" x14ac:dyDescent="0.25">
      <c r="A62" s="13"/>
      <c r="B62" s="5" t="s">
        <v>23</v>
      </c>
      <c r="C62" s="5">
        <v>2</v>
      </c>
      <c r="D62" s="5"/>
      <c r="E62" s="5">
        <v>75</v>
      </c>
      <c r="F62" s="11" t="s">
        <v>31</v>
      </c>
      <c r="H62" s="5">
        <v>2009</v>
      </c>
      <c r="I62" s="11">
        <v>0.4</v>
      </c>
      <c r="J62" s="11">
        <f t="shared" si="2"/>
        <v>0</v>
      </c>
      <c r="K62" s="11">
        <v>12</v>
      </c>
      <c r="L62" s="11">
        <v>1</v>
      </c>
      <c r="M62" s="20" t="e">
        <f>(J62/$J$20)*H62*($B$1/L62)</f>
        <v>#DIV/0!</v>
      </c>
    </row>
    <row r="63" spans="1:13" s="11" customFormat="1" x14ac:dyDescent="0.25">
      <c r="A63" s="13"/>
      <c r="B63" s="5" t="s">
        <v>24</v>
      </c>
      <c r="C63" s="5">
        <v>2</v>
      </c>
      <c r="D63" s="5"/>
      <c r="E63" s="5">
        <v>100</v>
      </c>
      <c r="F63" s="11" t="s">
        <v>31</v>
      </c>
      <c r="H63" s="5">
        <v>2017</v>
      </c>
      <c r="I63" s="11">
        <v>0.4</v>
      </c>
      <c r="J63" s="11">
        <f t="shared" si="2"/>
        <v>0</v>
      </c>
      <c r="K63" s="11">
        <v>12</v>
      </c>
      <c r="L63" s="11">
        <v>1</v>
      </c>
      <c r="M63" s="20" t="e">
        <f>(J63/$J$21)*H63*($B$1/L63)</f>
        <v>#DIV/0!</v>
      </c>
    </row>
    <row r="64" spans="1:13" s="11" customFormat="1" x14ac:dyDescent="0.25">
      <c r="A64" s="13"/>
      <c r="B64" s="5" t="s">
        <v>25</v>
      </c>
      <c r="C64" s="5">
        <v>2</v>
      </c>
      <c r="D64" s="5"/>
      <c r="E64" s="5">
        <v>100</v>
      </c>
      <c r="F64" s="11" t="s">
        <v>31</v>
      </c>
      <c r="H64" s="5">
        <v>2017</v>
      </c>
      <c r="I64" s="11">
        <v>0.4</v>
      </c>
      <c r="J64" s="11">
        <f t="shared" si="2"/>
        <v>0</v>
      </c>
      <c r="K64" s="11">
        <v>12</v>
      </c>
      <c r="L64" s="11">
        <v>1</v>
      </c>
      <c r="M64" s="20" t="e">
        <f>(J64/$J$22)*H64*($B$1/L64)</f>
        <v>#DIV/0!</v>
      </c>
    </row>
    <row r="65" spans="1:13" s="11" customFormat="1" x14ac:dyDescent="0.25">
      <c r="A65" s="13"/>
      <c r="B65" s="5" t="s">
        <v>26</v>
      </c>
      <c r="C65" s="5">
        <v>2</v>
      </c>
      <c r="D65" s="5"/>
      <c r="E65" s="5">
        <v>100</v>
      </c>
      <c r="F65" s="11" t="s">
        <v>31</v>
      </c>
      <c r="H65" s="5">
        <v>2017</v>
      </c>
      <c r="I65" s="11">
        <v>0.4</v>
      </c>
      <c r="J65" s="11">
        <f t="shared" si="2"/>
        <v>0</v>
      </c>
      <c r="K65" s="11">
        <v>12</v>
      </c>
      <c r="L65" s="11">
        <v>1</v>
      </c>
      <c r="M65" s="20" t="e">
        <f>(J65/$J$23)*H65*($B$1/L65)</f>
        <v>#DIV/0!</v>
      </c>
    </row>
    <row r="66" spans="1:13" s="11" customFormat="1" x14ac:dyDescent="0.25">
      <c r="A66" s="13"/>
      <c r="B66" s="5" t="s">
        <v>27</v>
      </c>
      <c r="C66" s="5">
        <v>2</v>
      </c>
      <c r="D66" s="5"/>
      <c r="E66" s="5">
        <v>125</v>
      </c>
      <c r="F66" s="11" t="s">
        <v>31</v>
      </c>
      <c r="H66" s="5">
        <v>2035</v>
      </c>
      <c r="I66" s="11">
        <v>0.4</v>
      </c>
      <c r="J66" s="11">
        <f t="shared" si="2"/>
        <v>0</v>
      </c>
      <c r="K66" s="11">
        <v>12</v>
      </c>
      <c r="L66" s="11">
        <v>1</v>
      </c>
      <c r="M66" s="20" t="e">
        <f>(J66/$J$24)*H66*($B$1/L66)</f>
        <v>#DIV/0!</v>
      </c>
    </row>
    <row r="67" spans="1:13" s="11" customFormat="1" x14ac:dyDescent="0.25">
      <c r="A67" s="13"/>
      <c r="B67" s="5" t="s">
        <v>28</v>
      </c>
      <c r="C67" s="5">
        <v>2</v>
      </c>
      <c r="D67" s="5"/>
      <c r="E67" s="5">
        <v>125</v>
      </c>
      <c r="F67" s="11" t="s">
        <v>31</v>
      </c>
      <c r="H67" s="5">
        <v>2035</v>
      </c>
      <c r="I67" s="11">
        <v>0.4</v>
      </c>
      <c r="J67" s="11">
        <f t="shared" si="2"/>
        <v>0</v>
      </c>
      <c r="K67" s="11">
        <v>12</v>
      </c>
      <c r="L67" s="11">
        <v>1</v>
      </c>
      <c r="M67" s="20" t="e">
        <f>(J67/$J$25)*H67*($B$1/L67)</f>
        <v>#DIV/0!</v>
      </c>
    </row>
    <row r="68" spans="1:13" s="11" customFormat="1" x14ac:dyDescent="0.25">
      <c r="A68" s="13"/>
      <c r="B68" s="5" t="s">
        <v>29</v>
      </c>
      <c r="C68" s="5">
        <v>2</v>
      </c>
      <c r="D68" s="5"/>
      <c r="E68" s="5">
        <v>125</v>
      </c>
      <c r="F68" s="11" t="s">
        <v>31</v>
      </c>
      <c r="H68" s="5">
        <v>2035</v>
      </c>
      <c r="I68" s="11">
        <v>0.4</v>
      </c>
      <c r="J68" s="11">
        <f t="shared" si="2"/>
        <v>0</v>
      </c>
      <c r="K68" s="11">
        <v>12</v>
      </c>
      <c r="L68" s="11">
        <v>1</v>
      </c>
      <c r="M68" s="20" t="e">
        <f>(J68/$J$26)*H68*($B$1/L68)</f>
        <v>#DIV/0!</v>
      </c>
    </row>
    <row r="69" spans="1:13" s="11" customFormat="1" x14ac:dyDescent="0.25">
      <c r="A69" s="13"/>
      <c r="B69" s="5"/>
      <c r="C69" s="5"/>
      <c r="D69" s="5"/>
      <c r="E69" s="5"/>
      <c r="H69" s="5"/>
      <c r="M69" s="20"/>
    </row>
    <row r="70" spans="1:13" s="11" customFormat="1" x14ac:dyDescent="0.25">
      <c r="A70" s="13"/>
      <c r="B70" s="5"/>
      <c r="C70" s="5"/>
      <c r="D70" s="5"/>
      <c r="E70" s="5"/>
      <c r="H70" s="5"/>
      <c r="M70" s="20"/>
    </row>
    <row r="71" spans="1:13" s="11" customFormat="1" x14ac:dyDescent="0.25">
      <c r="A71" s="13"/>
      <c r="B71" s="5"/>
      <c r="C71" s="5"/>
      <c r="D71" s="5"/>
      <c r="E71" s="5"/>
      <c r="H71" s="5"/>
      <c r="M71" s="20"/>
    </row>
    <row r="72" spans="1:13" s="11" customFormat="1" ht="19.5" customHeight="1" x14ac:dyDescent="0.25">
      <c r="A72" s="13"/>
      <c r="B72" s="5" t="s">
        <v>11</v>
      </c>
      <c r="C72" s="5">
        <v>2</v>
      </c>
      <c r="D72" s="5"/>
      <c r="E72" s="5">
        <v>5</v>
      </c>
      <c r="F72" s="11" t="s">
        <v>32</v>
      </c>
      <c r="H72" s="5">
        <v>2004</v>
      </c>
      <c r="I72" s="11">
        <v>0.4</v>
      </c>
      <c r="J72" s="11">
        <f t="shared" ref="J72:J89" si="3">G72/I72</f>
        <v>0</v>
      </c>
      <c r="K72" s="11">
        <v>12</v>
      </c>
      <c r="L72" s="11">
        <v>1</v>
      </c>
      <c r="M72" s="20" t="e">
        <f>(J72/$J$9)*H72*($B$1/L72)</f>
        <v>#DIV/0!</v>
      </c>
    </row>
    <row r="73" spans="1:13" s="11" customFormat="1" x14ac:dyDescent="0.25">
      <c r="A73" s="13"/>
      <c r="B73" s="5" t="s">
        <v>13</v>
      </c>
      <c r="C73" s="5">
        <v>2</v>
      </c>
      <c r="D73" s="5"/>
      <c r="E73" s="5">
        <v>5</v>
      </c>
      <c r="F73" s="11" t="s">
        <v>32</v>
      </c>
      <c r="H73" s="5">
        <v>2004</v>
      </c>
      <c r="I73" s="11">
        <v>0.4</v>
      </c>
      <c r="J73" s="11">
        <f t="shared" si="3"/>
        <v>0</v>
      </c>
      <c r="K73" s="11">
        <v>12</v>
      </c>
      <c r="L73" s="11">
        <v>1</v>
      </c>
      <c r="M73" s="20" t="e">
        <f>(J73/$J$10)*H73*($B$1/L73)</f>
        <v>#DIV/0!</v>
      </c>
    </row>
    <row r="74" spans="1:13" s="11" customFormat="1" x14ac:dyDescent="0.25">
      <c r="A74" s="13"/>
      <c r="B74" s="5" t="s">
        <v>14</v>
      </c>
      <c r="C74" s="5">
        <v>2</v>
      </c>
      <c r="D74" s="5"/>
      <c r="E74" s="5">
        <v>5</v>
      </c>
      <c r="F74" s="11" t="s">
        <v>32</v>
      </c>
      <c r="H74" s="5">
        <v>2004</v>
      </c>
      <c r="I74" s="11">
        <v>0.4</v>
      </c>
      <c r="J74" s="11">
        <f t="shared" si="3"/>
        <v>0</v>
      </c>
      <c r="K74" s="11">
        <v>12</v>
      </c>
      <c r="L74" s="11">
        <v>1</v>
      </c>
      <c r="M74" s="20" t="e">
        <f>(J74/$J$11)*H74*($B$1/L74)</f>
        <v>#DIV/0!</v>
      </c>
    </row>
    <row r="75" spans="1:13" s="11" customFormat="1" x14ac:dyDescent="0.25">
      <c r="A75" s="13"/>
      <c r="B75" s="5" t="s">
        <v>15</v>
      </c>
      <c r="C75" s="5">
        <v>2</v>
      </c>
      <c r="D75" s="5"/>
      <c r="E75" s="5">
        <v>25</v>
      </c>
      <c r="F75" s="11" t="s">
        <v>32</v>
      </c>
      <c r="H75" s="5">
        <v>2005</v>
      </c>
      <c r="I75" s="11">
        <v>0.4</v>
      </c>
      <c r="J75" s="11">
        <f t="shared" si="3"/>
        <v>0</v>
      </c>
      <c r="K75" s="11">
        <v>12</v>
      </c>
      <c r="L75" s="11">
        <v>1</v>
      </c>
      <c r="M75" s="20" t="e">
        <f>(J75/$J$12)*H75*($B$1/L75)</f>
        <v>#DIV/0!</v>
      </c>
    </row>
    <row r="76" spans="1:13" s="11" customFormat="1" x14ac:dyDescent="0.25">
      <c r="A76" s="13"/>
      <c r="B76" s="5" t="s">
        <v>16</v>
      </c>
      <c r="C76" s="5">
        <v>2</v>
      </c>
      <c r="D76" s="5"/>
      <c r="E76" s="5">
        <v>25</v>
      </c>
      <c r="F76" s="11" t="s">
        <v>32</v>
      </c>
      <c r="H76" s="5">
        <v>2005</v>
      </c>
      <c r="I76" s="11">
        <v>0.4</v>
      </c>
      <c r="J76" s="11">
        <f t="shared" si="3"/>
        <v>0</v>
      </c>
      <c r="K76" s="11">
        <v>12</v>
      </c>
      <c r="L76" s="11">
        <v>1</v>
      </c>
      <c r="M76" s="20" t="e">
        <f>(J76/$J$13)*H76*($B$1/L76)</f>
        <v>#DIV/0!</v>
      </c>
    </row>
    <row r="77" spans="1:13" s="11" customFormat="1" x14ac:dyDescent="0.25">
      <c r="A77" s="13"/>
      <c r="B77" s="5" t="s">
        <v>17</v>
      </c>
      <c r="C77" s="5">
        <v>2</v>
      </c>
      <c r="D77" s="5"/>
      <c r="E77" s="5">
        <v>25</v>
      </c>
      <c r="F77" s="11" t="s">
        <v>32</v>
      </c>
      <c r="H77" s="5">
        <v>2005</v>
      </c>
      <c r="I77" s="11">
        <v>0.4</v>
      </c>
      <c r="J77" s="11">
        <f t="shared" si="3"/>
        <v>0</v>
      </c>
      <c r="K77" s="11">
        <v>12</v>
      </c>
      <c r="L77" s="11">
        <v>1</v>
      </c>
      <c r="M77" s="20" t="e">
        <f>(J77/$J$14)*H77*($B$1/L77)</f>
        <v>#DIV/0!</v>
      </c>
    </row>
    <row r="78" spans="1:13" s="11" customFormat="1" x14ac:dyDescent="0.25">
      <c r="A78" s="13"/>
      <c r="B78" s="5" t="s">
        <v>18</v>
      </c>
      <c r="C78" s="5">
        <v>2</v>
      </c>
      <c r="D78" s="5"/>
      <c r="E78" s="5">
        <v>45</v>
      </c>
      <c r="F78" s="11" t="s">
        <v>32</v>
      </c>
      <c r="H78" s="5">
        <v>2001</v>
      </c>
      <c r="I78" s="11">
        <v>0.4</v>
      </c>
      <c r="J78" s="11">
        <f t="shared" si="3"/>
        <v>0</v>
      </c>
      <c r="K78" s="11">
        <v>12</v>
      </c>
      <c r="L78" s="11">
        <v>1</v>
      </c>
      <c r="M78" s="20" t="e">
        <f>(J78/$J$15)*H78*($B$1/L78)</f>
        <v>#DIV/0!</v>
      </c>
    </row>
    <row r="79" spans="1:13" s="11" customFormat="1" x14ac:dyDescent="0.25">
      <c r="A79" s="13"/>
      <c r="B79" s="5" t="s">
        <v>19</v>
      </c>
      <c r="C79" s="5">
        <v>2</v>
      </c>
      <c r="D79" s="5"/>
      <c r="E79" s="5">
        <v>45</v>
      </c>
      <c r="F79" s="11" t="s">
        <v>32</v>
      </c>
      <c r="H79" s="5">
        <v>2001</v>
      </c>
      <c r="I79" s="11">
        <v>0.4</v>
      </c>
      <c r="J79" s="11">
        <f t="shared" si="3"/>
        <v>0</v>
      </c>
      <c r="K79" s="11">
        <v>12</v>
      </c>
      <c r="L79" s="11">
        <v>1</v>
      </c>
      <c r="M79" s="20" t="e">
        <f>(J79/$J$16)*H79*($B$1/L79)</f>
        <v>#DIV/0!</v>
      </c>
    </row>
    <row r="80" spans="1:13" s="11" customFormat="1" x14ac:dyDescent="0.25">
      <c r="A80" s="13"/>
      <c r="B80" s="5" t="s">
        <v>20</v>
      </c>
      <c r="C80" s="5">
        <v>2</v>
      </c>
      <c r="D80" s="5"/>
      <c r="E80" s="5">
        <v>45</v>
      </c>
      <c r="F80" s="11" t="s">
        <v>32</v>
      </c>
      <c r="H80" s="5">
        <v>2001</v>
      </c>
      <c r="I80" s="11">
        <v>0.4</v>
      </c>
      <c r="J80" s="11">
        <f t="shared" si="3"/>
        <v>0</v>
      </c>
      <c r="K80" s="11">
        <v>12</v>
      </c>
      <c r="L80" s="11">
        <v>1</v>
      </c>
      <c r="M80" s="20" t="e">
        <f>(J80/$J$17)*H80*($B$1/L80)</f>
        <v>#DIV/0!</v>
      </c>
    </row>
    <row r="81" spans="1:13" s="11" customFormat="1" x14ac:dyDescent="0.25">
      <c r="A81" s="13"/>
      <c r="B81" s="5" t="s">
        <v>21</v>
      </c>
      <c r="C81" s="5">
        <v>2</v>
      </c>
      <c r="D81" s="5"/>
      <c r="E81" s="5">
        <v>75</v>
      </c>
      <c r="F81" s="11" t="s">
        <v>32</v>
      </c>
      <c r="H81" s="5">
        <v>2009</v>
      </c>
      <c r="I81" s="11">
        <v>0.4</v>
      </c>
      <c r="J81" s="11">
        <f t="shared" si="3"/>
        <v>0</v>
      </c>
      <c r="K81" s="11">
        <v>12</v>
      </c>
      <c r="L81" s="11">
        <v>1</v>
      </c>
      <c r="M81" s="20" t="e">
        <f>(J81/$J$18)*H81*($B$1/L81)</f>
        <v>#DIV/0!</v>
      </c>
    </row>
    <row r="82" spans="1:13" s="11" customFormat="1" x14ac:dyDescent="0.25">
      <c r="A82" s="13"/>
      <c r="B82" s="5" t="s">
        <v>22</v>
      </c>
      <c r="C82" s="5">
        <v>2</v>
      </c>
      <c r="D82" s="5"/>
      <c r="E82" s="5">
        <v>75</v>
      </c>
      <c r="F82" s="11" t="s">
        <v>32</v>
      </c>
      <c r="H82" s="5">
        <v>2009</v>
      </c>
      <c r="I82" s="11">
        <v>0.4</v>
      </c>
      <c r="J82" s="11">
        <f t="shared" si="3"/>
        <v>0</v>
      </c>
      <c r="K82" s="11">
        <v>12</v>
      </c>
      <c r="L82" s="11">
        <v>1</v>
      </c>
      <c r="M82" s="20" t="e">
        <f>(J82/$J$19)*H82*($B$1/L82)</f>
        <v>#DIV/0!</v>
      </c>
    </row>
    <row r="83" spans="1:13" s="11" customFormat="1" x14ac:dyDescent="0.25">
      <c r="A83" s="13"/>
      <c r="B83" s="5" t="s">
        <v>23</v>
      </c>
      <c r="C83" s="5">
        <v>2</v>
      </c>
      <c r="D83" s="5"/>
      <c r="E83" s="5">
        <v>75</v>
      </c>
      <c r="F83" s="11" t="s">
        <v>32</v>
      </c>
      <c r="H83" s="5">
        <v>2009</v>
      </c>
      <c r="I83" s="11">
        <v>0.4</v>
      </c>
      <c r="J83" s="11">
        <f t="shared" si="3"/>
        <v>0</v>
      </c>
      <c r="K83" s="11">
        <v>12</v>
      </c>
      <c r="L83" s="11">
        <v>1</v>
      </c>
      <c r="M83" s="20" t="e">
        <f>(J83/$J$20)*H83*($B$1/L83)</f>
        <v>#DIV/0!</v>
      </c>
    </row>
    <row r="84" spans="1:13" s="11" customFormat="1" x14ac:dyDescent="0.25">
      <c r="A84" s="13"/>
      <c r="B84" s="5" t="s">
        <v>24</v>
      </c>
      <c r="C84" s="5">
        <v>2</v>
      </c>
      <c r="D84" s="5"/>
      <c r="E84" s="5">
        <v>100</v>
      </c>
      <c r="F84" s="11" t="s">
        <v>32</v>
      </c>
      <c r="H84" s="5">
        <v>2017</v>
      </c>
      <c r="I84" s="11">
        <v>0.4</v>
      </c>
      <c r="J84" s="11">
        <f t="shared" si="3"/>
        <v>0</v>
      </c>
      <c r="K84" s="11">
        <v>12</v>
      </c>
      <c r="L84" s="11">
        <v>1</v>
      </c>
      <c r="M84" s="20" t="e">
        <f>(J84/$J$21)*H84*($B$1/L84)</f>
        <v>#DIV/0!</v>
      </c>
    </row>
    <row r="85" spans="1:13" s="11" customFormat="1" x14ac:dyDescent="0.25">
      <c r="A85" s="13"/>
      <c r="B85" s="5" t="s">
        <v>25</v>
      </c>
      <c r="C85" s="5">
        <v>2</v>
      </c>
      <c r="D85" s="5"/>
      <c r="E85" s="5">
        <v>100</v>
      </c>
      <c r="F85" s="11" t="s">
        <v>32</v>
      </c>
      <c r="H85" s="5">
        <v>2017</v>
      </c>
      <c r="I85" s="11">
        <v>0.4</v>
      </c>
      <c r="J85" s="11">
        <f t="shared" si="3"/>
        <v>0</v>
      </c>
      <c r="K85" s="11">
        <v>12</v>
      </c>
      <c r="L85" s="11">
        <v>1</v>
      </c>
      <c r="M85" s="20" t="e">
        <f>(J85/$J$22)*H85*($B$1/L85)</f>
        <v>#DIV/0!</v>
      </c>
    </row>
    <row r="86" spans="1:13" s="11" customFormat="1" x14ac:dyDescent="0.25">
      <c r="A86" s="13"/>
      <c r="B86" s="5" t="s">
        <v>26</v>
      </c>
      <c r="C86" s="5">
        <v>2</v>
      </c>
      <c r="D86" s="5"/>
      <c r="E86" s="5">
        <v>100</v>
      </c>
      <c r="F86" s="11" t="s">
        <v>32</v>
      </c>
      <c r="H86" s="5">
        <v>2017</v>
      </c>
      <c r="I86" s="11">
        <v>0.4</v>
      </c>
      <c r="J86" s="11">
        <f t="shared" si="3"/>
        <v>0</v>
      </c>
      <c r="K86" s="11">
        <v>12</v>
      </c>
      <c r="L86" s="11">
        <v>1</v>
      </c>
      <c r="M86" s="20" t="e">
        <f>(J86/$J$23)*H86*($B$1/L86)</f>
        <v>#DIV/0!</v>
      </c>
    </row>
    <row r="87" spans="1:13" s="11" customFormat="1" x14ac:dyDescent="0.25">
      <c r="A87" s="13"/>
      <c r="B87" s="5" t="s">
        <v>27</v>
      </c>
      <c r="C87" s="5">
        <v>2</v>
      </c>
      <c r="D87" s="5"/>
      <c r="E87" s="5">
        <v>125</v>
      </c>
      <c r="F87" s="11" t="s">
        <v>32</v>
      </c>
      <c r="H87" s="5">
        <v>2035</v>
      </c>
      <c r="I87" s="11">
        <v>0.4</v>
      </c>
      <c r="J87" s="11">
        <f t="shared" si="3"/>
        <v>0</v>
      </c>
      <c r="K87" s="11">
        <v>12</v>
      </c>
      <c r="L87" s="11">
        <v>1</v>
      </c>
      <c r="M87" s="20" t="e">
        <f>(J87/$J$24)*H87*($B$1/L87)</f>
        <v>#DIV/0!</v>
      </c>
    </row>
    <row r="88" spans="1:13" s="11" customFormat="1" x14ac:dyDescent="0.25">
      <c r="A88" s="13"/>
      <c r="B88" s="5" t="s">
        <v>28</v>
      </c>
      <c r="C88" s="5">
        <v>2</v>
      </c>
      <c r="D88" s="5"/>
      <c r="E88" s="5">
        <v>125</v>
      </c>
      <c r="F88" s="11" t="s">
        <v>32</v>
      </c>
      <c r="H88" s="5">
        <v>2035</v>
      </c>
      <c r="I88" s="11">
        <v>0.4</v>
      </c>
      <c r="J88" s="11">
        <f t="shared" si="3"/>
        <v>0</v>
      </c>
      <c r="K88" s="11">
        <v>12</v>
      </c>
      <c r="L88" s="11">
        <v>1</v>
      </c>
      <c r="M88" s="20" t="e">
        <f>(J88/$J$25)*H88*($B$1/L88)</f>
        <v>#DIV/0!</v>
      </c>
    </row>
    <row r="89" spans="1:13" s="11" customFormat="1" x14ac:dyDescent="0.25">
      <c r="A89" s="13"/>
      <c r="B89" s="5" t="s">
        <v>29</v>
      </c>
      <c r="C89" s="5">
        <v>2</v>
      </c>
      <c r="D89" s="5"/>
      <c r="E89" s="5">
        <v>125</v>
      </c>
      <c r="F89" s="11" t="s">
        <v>32</v>
      </c>
      <c r="H89" s="5">
        <v>2035</v>
      </c>
      <c r="I89" s="11">
        <v>0.4</v>
      </c>
      <c r="J89" s="11">
        <f t="shared" si="3"/>
        <v>0</v>
      </c>
      <c r="K89" s="11">
        <v>12</v>
      </c>
      <c r="L89" s="11">
        <v>1</v>
      </c>
      <c r="M89" s="20" t="e">
        <f>(J89/$J$26)*H89*($B$1/L89)</f>
        <v>#DIV/0!</v>
      </c>
    </row>
    <row r="90" spans="1:13" s="11" customFormat="1" x14ac:dyDescent="0.25">
      <c r="A90" s="13"/>
      <c r="B90" s="5"/>
      <c r="C90" s="5"/>
      <c r="D90" s="5"/>
      <c r="E90" s="5"/>
      <c r="H90" s="5"/>
      <c r="M90" s="20"/>
    </row>
    <row r="91" spans="1:13" s="11" customFormat="1" x14ac:dyDescent="0.25">
      <c r="A91" s="13"/>
      <c r="B91" s="5"/>
      <c r="C91" s="5"/>
      <c r="D91" s="5"/>
      <c r="E91" s="5"/>
      <c r="H91" s="5"/>
      <c r="M91" s="20"/>
    </row>
    <row r="92" spans="1:13" s="11" customFormat="1" x14ac:dyDescent="0.25">
      <c r="A92" s="13"/>
      <c r="B92" s="5"/>
      <c r="C92" s="5"/>
      <c r="D92" s="5"/>
      <c r="E92" s="5"/>
      <c r="H92" s="5"/>
      <c r="M92" s="20"/>
    </row>
    <row r="93" spans="1:13" s="11" customFormat="1" x14ac:dyDescent="0.25">
      <c r="A93" s="15"/>
      <c r="B93" s="5" t="s">
        <v>11</v>
      </c>
      <c r="C93" s="5">
        <v>2</v>
      </c>
      <c r="D93" s="5"/>
      <c r="E93" s="5">
        <v>5</v>
      </c>
      <c r="F93" s="11" t="s">
        <v>33</v>
      </c>
      <c r="H93" s="5">
        <v>2004</v>
      </c>
      <c r="I93" s="11">
        <v>0.1</v>
      </c>
      <c r="J93" s="11">
        <f t="shared" ref="J93:J110" si="4">G93/I93</f>
        <v>0</v>
      </c>
      <c r="K93" s="11">
        <v>12</v>
      </c>
      <c r="L93" s="11">
        <v>1</v>
      </c>
      <c r="M93" s="20" t="e">
        <f>(J93/$J$9)*H93*($B$1/L93)</f>
        <v>#DIV/0!</v>
      </c>
    </row>
    <row r="94" spans="1:13" s="11" customFormat="1" x14ac:dyDescent="0.25">
      <c r="A94" s="15"/>
      <c r="B94" s="5" t="s">
        <v>13</v>
      </c>
      <c r="C94" s="5">
        <v>2</v>
      </c>
      <c r="D94" s="5"/>
      <c r="E94" s="5">
        <v>5</v>
      </c>
      <c r="F94" s="11" t="s">
        <v>33</v>
      </c>
      <c r="H94" s="5">
        <v>2004</v>
      </c>
      <c r="I94" s="11">
        <v>0.1</v>
      </c>
      <c r="J94" s="11">
        <f t="shared" si="4"/>
        <v>0</v>
      </c>
      <c r="K94" s="11">
        <v>12</v>
      </c>
      <c r="L94" s="11">
        <v>1</v>
      </c>
      <c r="M94" s="20" t="e">
        <f>(J94/$J$10)*H94*($B$1/L94)</f>
        <v>#DIV/0!</v>
      </c>
    </row>
    <row r="95" spans="1:13" s="11" customFormat="1" x14ac:dyDescent="0.25">
      <c r="A95" s="15"/>
      <c r="B95" s="5" t="s">
        <v>14</v>
      </c>
      <c r="C95" s="5">
        <v>2</v>
      </c>
      <c r="D95" s="5"/>
      <c r="E95" s="5">
        <v>5</v>
      </c>
      <c r="F95" s="11" t="s">
        <v>33</v>
      </c>
      <c r="H95" s="5">
        <v>2004</v>
      </c>
      <c r="I95" s="11">
        <v>0.1</v>
      </c>
      <c r="J95" s="11">
        <f t="shared" si="4"/>
        <v>0</v>
      </c>
      <c r="K95" s="11">
        <v>12</v>
      </c>
      <c r="L95" s="11">
        <v>1</v>
      </c>
      <c r="M95" s="20" t="e">
        <f>(J95/$J$11)*H95*($B$1/L95)</f>
        <v>#DIV/0!</v>
      </c>
    </row>
    <row r="96" spans="1:13" s="11" customFormat="1" x14ac:dyDescent="0.25">
      <c r="A96" s="15"/>
      <c r="B96" s="5" t="s">
        <v>15</v>
      </c>
      <c r="C96" s="5">
        <v>2</v>
      </c>
      <c r="D96" s="5"/>
      <c r="E96" s="5">
        <v>25</v>
      </c>
      <c r="F96" s="11" t="s">
        <v>33</v>
      </c>
      <c r="H96" s="5">
        <v>2005</v>
      </c>
      <c r="I96" s="11">
        <v>0.1</v>
      </c>
      <c r="J96" s="11">
        <f t="shared" si="4"/>
        <v>0</v>
      </c>
      <c r="K96" s="11">
        <v>12</v>
      </c>
      <c r="L96" s="11">
        <v>1</v>
      </c>
      <c r="M96" s="20" t="e">
        <f>(J96/$J$12)*H96*($B$1/L96)</f>
        <v>#DIV/0!</v>
      </c>
    </row>
    <row r="97" spans="1:13" s="11" customFormat="1" x14ac:dyDescent="0.25">
      <c r="A97" s="15"/>
      <c r="B97" s="5" t="s">
        <v>16</v>
      </c>
      <c r="C97" s="5">
        <v>2</v>
      </c>
      <c r="D97" s="5"/>
      <c r="E97" s="5">
        <v>25</v>
      </c>
      <c r="F97" s="11" t="s">
        <v>33</v>
      </c>
      <c r="H97" s="5">
        <v>2005</v>
      </c>
      <c r="I97" s="11">
        <v>0.1</v>
      </c>
      <c r="J97" s="11">
        <f t="shared" si="4"/>
        <v>0</v>
      </c>
      <c r="K97" s="11">
        <v>12</v>
      </c>
      <c r="L97" s="11">
        <v>1</v>
      </c>
      <c r="M97" s="20" t="e">
        <f>(J97/$J$13)*H97*($B$1/L97)</f>
        <v>#DIV/0!</v>
      </c>
    </row>
    <row r="98" spans="1:13" s="11" customFormat="1" x14ac:dyDescent="0.25">
      <c r="A98" s="15"/>
      <c r="B98" s="5" t="s">
        <v>17</v>
      </c>
      <c r="C98" s="5">
        <v>2</v>
      </c>
      <c r="D98" s="5"/>
      <c r="E98" s="5">
        <v>25</v>
      </c>
      <c r="F98" s="11" t="s">
        <v>33</v>
      </c>
      <c r="H98" s="5">
        <v>2005</v>
      </c>
      <c r="I98" s="11">
        <v>0.1</v>
      </c>
      <c r="J98" s="11">
        <f t="shared" si="4"/>
        <v>0</v>
      </c>
      <c r="K98" s="11">
        <v>12</v>
      </c>
      <c r="L98" s="11">
        <v>1</v>
      </c>
      <c r="M98" s="20" t="e">
        <f>(J98/$J$14)*H98*($B$1/L98)</f>
        <v>#DIV/0!</v>
      </c>
    </row>
    <row r="99" spans="1:13" s="11" customFormat="1" x14ac:dyDescent="0.25">
      <c r="A99" s="15"/>
      <c r="B99" s="5" t="s">
        <v>18</v>
      </c>
      <c r="C99" s="5">
        <v>2</v>
      </c>
      <c r="D99" s="5"/>
      <c r="E99" s="5">
        <v>45</v>
      </c>
      <c r="F99" s="11" t="s">
        <v>33</v>
      </c>
      <c r="H99" s="5">
        <v>2001</v>
      </c>
      <c r="I99" s="11">
        <v>0.1</v>
      </c>
      <c r="J99" s="11">
        <f t="shared" si="4"/>
        <v>0</v>
      </c>
      <c r="K99" s="11">
        <v>12</v>
      </c>
      <c r="L99" s="11">
        <v>1</v>
      </c>
      <c r="M99" s="20" t="e">
        <f>(J99/$J$15)*H99*($B$1/L99)</f>
        <v>#DIV/0!</v>
      </c>
    </row>
    <row r="100" spans="1:13" s="11" customFormat="1" x14ac:dyDescent="0.25">
      <c r="A100" s="15"/>
      <c r="B100" s="5" t="s">
        <v>19</v>
      </c>
      <c r="C100" s="5">
        <v>2</v>
      </c>
      <c r="D100" s="5"/>
      <c r="E100" s="5">
        <v>45</v>
      </c>
      <c r="F100" s="11" t="s">
        <v>33</v>
      </c>
      <c r="H100" s="5">
        <v>2001</v>
      </c>
      <c r="I100" s="11">
        <v>0.1</v>
      </c>
      <c r="J100" s="11">
        <f t="shared" si="4"/>
        <v>0</v>
      </c>
      <c r="K100" s="11">
        <v>12</v>
      </c>
      <c r="L100" s="11">
        <v>1</v>
      </c>
      <c r="M100" s="20" t="e">
        <f>(J100/$J$16)*H100*($B$1/L100)</f>
        <v>#DIV/0!</v>
      </c>
    </row>
    <row r="101" spans="1:13" s="11" customFormat="1" x14ac:dyDescent="0.25">
      <c r="A101" s="15"/>
      <c r="B101" s="5" t="s">
        <v>20</v>
      </c>
      <c r="C101" s="5">
        <v>2</v>
      </c>
      <c r="D101" s="5"/>
      <c r="E101" s="5">
        <v>45</v>
      </c>
      <c r="F101" s="11" t="s">
        <v>33</v>
      </c>
      <c r="H101" s="5">
        <v>2001</v>
      </c>
      <c r="I101" s="11">
        <v>0.1</v>
      </c>
      <c r="J101" s="11">
        <f t="shared" si="4"/>
        <v>0</v>
      </c>
      <c r="K101" s="11">
        <v>12</v>
      </c>
      <c r="L101" s="11">
        <v>1</v>
      </c>
      <c r="M101" s="20" t="e">
        <f>(J101/$J$17)*H101*($B$1/L101)</f>
        <v>#DIV/0!</v>
      </c>
    </row>
    <row r="102" spans="1:13" s="11" customFormat="1" x14ac:dyDescent="0.25">
      <c r="A102" s="15"/>
      <c r="B102" s="5" t="s">
        <v>21</v>
      </c>
      <c r="C102" s="5">
        <v>2</v>
      </c>
      <c r="D102" s="5"/>
      <c r="E102" s="5">
        <v>75</v>
      </c>
      <c r="F102" s="11" t="s">
        <v>33</v>
      </c>
      <c r="H102" s="5">
        <v>2009</v>
      </c>
      <c r="I102" s="11">
        <v>0.1</v>
      </c>
      <c r="J102" s="11">
        <f t="shared" si="4"/>
        <v>0</v>
      </c>
      <c r="K102" s="11">
        <v>12</v>
      </c>
      <c r="L102" s="11">
        <v>1</v>
      </c>
      <c r="M102" s="20" t="e">
        <f>(J102/$J$18)*H102*($B$1/L102)</f>
        <v>#DIV/0!</v>
      </c>
    </row>
    <row r="103" spans="1:13" s="11" customFormat="1" x14ac:dyDescent="0.25">
      <c r="A103" s="15"/>
      <c r="B103" s="5" t="s">
        <v>22</v>
      </c>
      <c r="C103" s="5">
        <v>2</v>
      </c>
      <c r="D103" s="5"/>
      <c r="E103" s="5">
        <v>75</v>
      </c>
      <c r="F103" s="11" t="s">
        <v>33</v>
      </c>
      <c r="H103" s="5">
        <v>2009</v>
      </c>
      <c r="I103" s="11">
        <v>0.1</v>
      </c>
      <c r="J103" s="11">
        <f t="shared" si="4"/>
        <v>0</v>
      </c>
      <c r="K103" s="11">
        <v>12</v>
      </c>
      <c r="L103" s="11">
        <v>1</v>
      </c>
      <c r="M103" s="20" t="e">
        <f>(J103/$J$19)*H103*($B$1/L103)</f>
        <v>#DIV/0!</v>
      </c>
    </row>
    <row r="104" spans="1:13" s="11" customFormat="1" x14ac:dyDescent="0.25">
      <c r="A104" s="15"/>
      <c r="B104" s="5" t="s">
        <v>23</v>
      </c>
      <c r="C104" s="5">
        <v>2</v>
      </c>
      <c r="D104" s="5"/>
      <c r="E104" s="5">
        <v>75</v>
      </c>
      <c r="F104" s="11" t="s">
        <v>33</v>
      </c>
      <c r="H104" s="5">
        <v>2009</v>
      </c>
      <c r="I104" s="11">
        <v>0.1</v>
      </c>
      <c r="J104" s="11">
        <f t="shared" si="4"/>
        <v>0</v>
      </c>
      <c r="K104" s="11">
        <v>12</v>
      </c>
      <c r="L104" s="11">
        <v>1</v>
      </c>
      <c r="M104" s="20" t="e">
        <f>(J104/$J$20)*H104*($B$1/L104)</f>
        <v>#DIV/0!</v>
      </c>
    </row>
    <row r="105" spans="1:13" s="11" customFormat="1" x14ac:dyDescent="0.25">
      <c r="A105" s="15"/>
      <c r="B105" s="5" t="s">
        <v>24</v>
      </c>
      <c r="C105" s="5">
        <v>2</v>
      </c>
      <c r="D105" s="5"/>
      <c r="E105" s="5">
        <v>100</v>
      </c>
      <c r="F105" s="11" t="s">
        <v>33</v>
      </c>
      <c r="H105" s="5">
        <v>2017</v>
      </c>
      <c r="I105" s="11">
        <v>0.1</v>
      </c>
      <c r="J105" s="11">
        <f t="shared" si="4"/>
        <v>0</v>
      </c>
      <c r="K105" s="11">
        <v>12</v>
      </c>
      <c r="L105" s="11">
        <v>1</v>
      </c>
      <c r="M105" s="20" t="e">
        <f>(J105/$J$21)*H105*($B$1/L105)</f>
        <v>#DIV/0!</v>
      </c>
    </row>
    <row r="106" spans="1:13" s="11" customFormat="1" x14ac:dyDescent="0.25">
      <c r="A106" s="15"/>
      <c r="B106" s="5" t="s">
        <v>25</v>
      </c>
      <c r="C106" s="5">
        <v>2</v>
      </c>
      <c r="D106" s="5"/>
      <c r="E106" s="5">
        <v>100</v>
      </c>
      <c r="F106" s="11" t="s">
        <v>33</v>
      </c>
      <c r="H106" s="5">
        <v>2017</v>
      </c>
      <c r="I106" s="11">
        <v>0.1</v>
      </c>
      <c r="J106" s="11">
        <f t="shared" si="4"/>
        <v>0</v>
      </c>
      <c r="K106" s="11">
        <v>12</v>
      </c>
      <c r="L106" s="11">
        <v>1</v>
      </c>
      <c r="M106" s="20" t="e">
        <f>(J106/$J$22)*H106*($B$1/L106)</f>
        <v>#DIV/0!</v>
      </c>
    </row>
    <row r="107" spans="1:13" s="11" customFormat="1" x14ac:dyDescent="0.25">
      <c r="A107" s="15"/>
      <c r="B107" s="5" t="s">
        <v>26</v>
      </c>
      <c r="C107" s="5">
        <v>2</v>
      </c>
      <c r="D107" s="5"/>
      <c r="E107" s="5">
        <v>100</v>
      </c>
      <c r="F107" s="11" t="s">
        <v>33</v>
      </c>
      <c r="H107" s="5">
        <v>2017</v>
      </c>
      <c r="I107" s="11">
        <v>0.1</v>
      </c>
      <c r="J107" s="11">
        <f t="shared" si="4"/>
        <v>0</v>
      </c>
      <c r="K107" s="11">
        <v>12</v>
      </c>
      <c r="L107" s="11">
        <v>1</v>
      </c>
      <c r="M107" s="20" t="e">
        <f>(J107/$J$23)*H107*($B$1/L107)</f>
        <v>#DIV/0!</v>
      </c>
    </row>
    <row r="108" spans="1:13" s="11" customFormat="1" x14ac:dyDescent="0.25">
      <c r="A108" s="15"/>
      <c r="B108" s="5" t="s">
        <v>27</v>
      </c>
      <c r="C108" s="5">
        <v>2</v>
      </c>
      <c r="D108" s="5"/>
      <c r="E108" s="5">
        <v>125</v>
      </c>
      <c r="F108" s="11" t="s">
        <v>33</v>
      </c>
      <c r="H108" s="5">
        <v>2035</v>
      </c>
      <c r="I108" s="11">
        <v>0.1</v>
      </c>
      <c r="J108" s="11">
        <f t="shared" si="4"/>
        <v>0</v>
      </c>
      <c r="K108" s="11">
        <v>12</v>
      </c>
      <c r="L108" s="11">
        <v>1</v>
      </c>
      <c r="M108" s="20" t="e">
        <f>(J108/$J$24)*H108*($B$1/L108)</f>
        <v>#DIV/0!</v>
      </c>
    </row>
    <row r="109" spans="1:13" s="11" customFormat="1" x14ac:dyDescent="0.25">
      <c r="A109" s="15"/>
      <c r="B109" s="5" t="s">
        <v>28</v>
      </c>
      <c r="C109" s="5">
        <v>2</v>
      </c>
      <c r="D109" s="5"/>
      <c r="E109" s="5">
        <v>125</v>
      </c>
      <c r="F109" s="11" t="s">
        <v>33</v>
      </c>
      <c r="H109" s="5">
        <v>2035</v>
      </c>
      <c r="I109" s="11">
        <v>0.1</v>
      </c>
      <c r="J109" s="11">
        <f t="shared" si="4"/>
        <v>0</v>
      </c>
      <c r="K109" s="11">
        <v>12</v>
      </c>
      <c r="L109" s="11">
        <v>1</v>
      </c>
      <c r="M109" s="20" t="e">
        <f>(J109/$J$25)*H109*($B$1/L109)</f>
        <v>#DIV/0!</v>
      </c>
    </row>
    <row r="110" spans="1:13" s="11" customFormat="1" x14ac:dyDescent="0.25">
      <c r="A110" s="15"/>
      <c r="B110" s="5" t="s">
        <v>29</v>
      </c>
      <c r="C110" s="5">
        <v>2</v>
      </c>
      <c r="D110" s="5"/>
      <c r="E110" s="5">
        <v>125</v>
      </c>
      <c r="F110" s="11" t="s">
        <v>33</v>
      </c>
      <c r="H110" s="5">
        <v>2035</v>
      </c>
      <c r="I110" s="11">
        <v>0.1</v>
      </c>
      <c r="J110" s="11">
        <f t="shared" si="4"/>
        <v>0</v>
      </c>
      <c r="K110" s="11">
        <v>12</v>
      </c>
      <c r="L110" s="11">
        <v>1</v>
      </c>
      <c r="M110" s="20" t="e">
        <f>(J110/$J$26)*H110*($B$1/L110)</f>
        <v>#DIV/0!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110"/>
  <sheetViews>
    <sheetView topLeftCell="C1" zoomScale="60" zoomScaleNormal="60" zoomScalePageLayoutView="60" workbookViewId="0">
      <selection activeCell="T39" sqref="T9:T39"/>
    </sheetView>
  </sheetViews>
  <sheetFormatPr defaultColWidth="10.6328125" defaultRowHeight="18" x14ac:dyDescent="0.25"/>
  <cols>
    <col min="1" max="1" width="17.08984375" style="2" customWidth="1"/>
    <col min="2" max="2" width="12" style="2" bestFit="1" customWidth="1"/>
    <col min="3" max="4" width="14.453125" style="2" customWidth="1"/>
    <col min="5" max="5" width="10.6328125" style="2"/>
    <col min="6" max="6" width="11" style="1" bestFit="1" customWidth="1"/>
    <col min="7" max="7" width="9" style="1" bestFit="1" customWidth="1"/>
    <col min="8" max="8" width="23.08984375" style="2" bestFit="1" customWidth="1"/>
    <col min="9" max="9" width="18" style="1" bestFit="1" customWidth="1"/>
    <col min="10" max="10" width="17.6328125" style="1" bestFit="1" customWidth="1"/>
    <col min="11" max="11" width="9.26953125" style="1" bestFit="1" customWidth="1"/>
    <col min="12" max="12" width="10.6328125" style="1"/>
    <col min="13" max="13" width="24.90625" style="1" bestFit="1" customWidth="1"/>
    <col min="14" max="14" width="24.81640625" style="54" customWidth="1"/>
    <col min="15" max="17" width="10.6328125" style="1"/>
    <col min="18" max="18" width="18.08984375" style="1" customWidth="1"/>
    <col min="19" max="19" width="17.1796875" style="1" bestFit="1" customWidth="1"/>
    <col min="20" max="20" width="14.36328125" style="1" bestFit="1" customWidth="1"/>
    <col min="21" max="21" width="17.54296875" style="1" bestFit="1" customWidth="1"/>
    <col min="22" max="22" width="17.08984375" style="1" bestFit="1" customWidth="1"/>
    <col min="23" max="23" width="17.1796875" style="1" bestFit="1" customWidth="1"/>
    <col min="24" max="24" width="21.36328125" style="1" customWidth="1"/>
    <col min="25" max="25" width="15.26953125" style="1" bestFit="1" customWidth="1"/>
    <col min="26" max="26" width="17.1796875" style="1" bestFit="1" customWidth="1"/>
    <col min="27" max="16384" width="10.6328125" style="1"/>
  </cols>
  <sheetData>
    <row r="1" spans="1:28" ht="18.75" thickBot="1" x14ac:dyDescent="0.3">
      <c r="A1" s="2" t="s">
        <v>47</v>
      </c>
      <c r="C1" s="25">
        <v>1.06</v>
      </c>
    </row>
    <row r="2" spans="1:28" x14ac:dyDescent="0.25">
      <c r="A2" s="3" t="s">
        <v>0</v>
      </c>
      <c r="C2" s="3"/>
      <c r="D2" s="3"/>
      <c r="I2" s="2" t="s">
        <v>108</v>
      </c>
      <c r="J2" s="121" t="s">
        <v>109</v>
      </c>
    </row>
    <row r="3" spans="1:28" x14ac:dyDescent="0.25">
      <c r="A3" s="3" t="s">
        <v>1</v>
      </c>
      <c r="C3" s="3"/>
      <c r="D3" s="3"/>
      <c r="I3" s="2"/>
      <c r="J3" s="122" t="s">
        <v>110</v>
      </c>
    </row>
    <row r="4" spans="1:28" x14ac:dyDescent="0.25">
      <c r="A4" s="3" t="s">
        <v>2</v>
      </c>
      <c r="C4" s="26">
        <f>2.22*10^12</f>
        <v>2220000000000</v>
      </c>
      <c r="D4" s="26"/>
      <c r="E4" s="1"/>
      <c r="F4" s="2"/>
      <c r="H4" s="1"/>
      <c r="I4" s="54"/>
      <c r="J4" s="123" t="s">
        <v>111</v>
      </c>
    </row>
    <row r="5" spans="1:28" x14ac:dyDescent="0.25">
      <c r="A5" s="3" t="s">
        <v>4</v>
      </c>
      <c r="C5" s="3"/>
      <c r="D5" s="3"/>
      <c r="E5" s="1"/>
      <c r="F5" s="2"/>
      <c r="G5" s="26"/>
      <c r="H5" s="1"/>
      <c r="I5" s="54"/>
      <c r="J5" s="124" t="s">
        <v>113</v>
      </c>
    </row>
    <row r="6" spans="1:28" ht="18.75" thickBot="1" x14ac:dyDescent="0.3">
      <c r="E6" s="1"/>
      <c r="F6" s="2"/>
      <c r="G6" s="26"/>
      <c r="H6" s="1"/>
      <c r="I6" s="54"/>
      <c r="J6" s="125" t="s">
        <v>112</v>
      </c>
    </row>
    <row r="7" spans="1:28" ht="18.75" thickBot="1" x14ac:dyDescent="0.3"/>
    <row r="8" spans="1:28" s="16" customFormat="1" ht="45.75" customHeight="1" thickBot="1" x14ac:dyDescent="0.35">
      <c r="A8" s="27" t="s">
        <v>43</v>
      </c>
      <c r="B8" s="18" t="s">
        <v>6</v>
      </c>
      <c r="C8" s="18" t="s">
        <v>34</v>
      </c>
      <c r="D8" s="18" t="s">
        <v>46</v>
      </c>
      <c r="E8" s="18" t="s">
        <v>7</v>
      </c>
      <c r="F8" s="18" t="s">
        <v>5</v>
      </c>
      <c r="G8" s="18" t="s">
        <v>3</v>
      </c>
      <c r="H8" s="18" t="s">
        <v>44</v>
      </c>
      <c r="I8" s="18" t="s">
        <v>42</v>
      </c>
      <c r="J8" s="18" t="s">
        <v>41</v>
      </c>
      <c r="K8" s="18" t="s">
        <v>8</v>
      </c>
      <c r="L8" s="18" t="s">
        <v>9</v>
      </c>
      <c r="M8" s="18" t="s">
        <v>102</v>
      </c>
      <c r="N8" s="18" t="s">
        <v>103</v>
      </c>
      <c r="P8" s="56" t="s">
        <v>35</v>
      </c>
      <c r="Q8" s="57" t="s">
        <v>7</v>
      </c>
      <c r="R8" s="57" t="s">
        <v>106</v>
      </c>
      <c r="S8" s="57" t="s">
        <v>107</v>
      </c>
      <c r="T8" s="58" t="s">
        <v>104</v>
      </c>
      <c r="U8" s="58" t="s">
        <v>105</v>
      </c>
      <c r="V8" s="112" t="s">
        <v>80</v>
      </c>
      <c r="W8" s="71" t="s">
        <v>88</v>
      </c>
      <c r="X8" s="71" t="s">
        <v>89</v>
      </c>
      <c r="Y8" s="113" t="s">
        <v>90</v>
      </c>
      <c r="Z8" s="109" t="s">
        <v>92</v>
      </c>
      <c r="AA8" s="72" t="s">
        <v>93</v>
      </c>
      <c r="AB8" s="72" t="s">
        <v>94</v>
      </c>
    </row>
    <row r="9" spans="1:28" s="11" customFormat="1" x14ac:dyDescent="0.25">
      <c r="A9" s="28">
        <v>141</v>
      </c>
      <c r="B9" s="9" t="s">
        <v>11</v>
      </c>
      <c r="C9" s="7">
        <v>2</v>
      </c>
      <c r="D9" s="7">
        <v>4</v>
      </c>
      <c r="E9" s="7">
        <v>5</v>
      </c>
      <c r="F9" s="6" t="s">
        <v>10</v>
      </c>
      <c r="G9" s="32">
        <v>51797</v>
      </c>
      <c r="H9" s="7">
        <v>2004</v>
      </c>
      <c r="I9" s="6">
        <v>2.5000000000000001E-4</v>
      </c>
      <c r="J9" s="6">
        <f t="shared" ref="J9:J26" si="0">G9/I9</f>
        <v>207188000</v>
      </c>
      <c r="K9" s="6">
        <v>12</v>
      </c>
      <c r="L9" s="6">
        <v>1</v>
      </c>
      <c r="M9" s="8" t="s">
        <v>12</v>
      </c>
      <c r="N9" s="59"/>
      <c r="P9" s="60" t="s">
        <v>30</v>
      </c>
      <c r="Q9" s="61">
        <v>0</v>
      </c>
      <c r="R9" s="97">
        <f>R10</f>
        <v>0.41924319560337642</v>
      </c>
      <c r="S9" s="103">
        <f>S10</f>
        <v>3.1055051526176033E-2</v>
      </c>
      <c r="T9" s="100"/>
      <c r="U9" s="106"/>
      <c r="V9" s="114"/>
      <c r="W9" s="69"/>
      <c r="X9" s="69"/>
      <c r="Y9" s="115"/>
      <c r="Z9" s="110"/>
      <c r="AA9" s="73"/>
      <c r="AB9" s="73"/>
    </row>
    <row r="10" spans="1:28" s="11" customFormat="1" x14ac:dyDescent="0.25">
      <c r="A10" s="28">
        <f t="shared" ref="A10:A26" si="1">A9+1</f>
        <v>142</v>
      </c>
      <c r="B10" s="9" t="s">
        <v>13</v>
      </c>
      <c r="C10" s="7">
        <v>2</v>
      </c>
      <c r="D10" s="7">
        <v>4</v>
      </c>
      <c r="E10" s="7">
        <v>5</v>
      </c>
      <c r="F10" s="6" t="s">
        <v>10</v>
      </c>
      <c r="G10" s="32">
        <v>51166</v>
      </c>
      <c r="H10" s="7">
        <v>2004</v>
      </c>
      <c r="I10" s="6">
        <v>2.5000000000000001E-4</v>
      </c>
      <c r="J10" s="6">
        <f t="shared" si="0"/>
        <v>204664000</v>
      </c>
      <c r="K10" s="6">
        <v>12</v>
      </c>
      <c r="L10" s="6">
        <v>1</v>
      </c>
      <c r="M10" s="8" t="s">
        <v>12</v>
      </c>
      <c r="N10" s="59"/>
      <c r="P10" s="62" t="s">
        <v>30</v>
      </c>
      <c r="Q10" s="63">
        <v>5</v>
      </c>
      <c r="R10" s="65">
        <f>AVERAGE(M30:M32)</f>
        <v>0.41924319560337642</v>
      </c>
      <c r="S10" s="95">
        <f>AVERAGE(N30:N32)</f>
        <v>3.1055051526176033E-2</v>
      </c>
      <c r="T10" s="101">
        <f>STDEV(M30:M32)</f>
        <v>7.9290976198947052E-2</v>
      </c>
      <c r="U10" s="107">
        <f>STDEV(N30:N32)</f>
        <v>5.8734056443664499E-3</v>
      </c>
      <c r="V10" s="116">
        <f t="shared" ref="V10:V15" si="2">(Q10-Q9)*((R10+R9)/2)</f>
        <v>2.0962159780168821</v>
      </c>
      <c r="W10" s="70">
        <f>SUM(V10:V15)</f>
        <v>45.012199523327517</v>
      </c>
      <c r="X10" s="70">
        <f>SUM(V10:V12)</f>
        <v>20.908794957518218</v>
      </c>
      <c r="Y10" s="117">
        <f>SUM(V13:V15)</f>
        <v>24.103404565809292</v>
      </c>
      <c r="Z10" s="111">
        <f>W10*12.011</f>
        <v>540.64152847468677</v>
      </c>
      <c r="AA10" s="74">
        <f t="shared" ref="AA10:AB10" si="3">X10*12.011</f>
        <v>251.1355362347513</v>
      </c>
      <c r="AB10" s="74">
        <f t="shared" si="3"/>
        <v>289.50599223993538</v>
      </c>
    </row>
    <row r="11" spans="1:28" s="11" customFormat="1" x14ac:dyDescent="0.25">
      <c r="A11" s="28">
        <f t="shared" si="1"/>
        <v>143</v>
      </c>
      <c r="B11" s="9" t="s">
        <v>14</v>
      </c>
      <c r="C11" s="7">
        <v>2</v>
      </c>
      <c r="D11" s="7">
        <v>4</v>
      </c>
      <c r="E11" s="7">
        <v>5</v>
      </c>
      <c r="F11" s="6" t="s">
        <v>10</v>
      </c>
      <c r="G11" s="32">
        <v>53309</v>
      </c>
      <c r="H11" s="7">
        <v>2004</v>
      </c>
      <c r="I11" s="6">
        <v>2.5000000000000001E-4</v>
      </c>
      <c r="J11" s="6">
        <f t="shared" si="0"/>
        <v>213236000</v>
      </c>
      <c r="K11" s="6">
        <v>12</v>
      </c>
      <c r="L11" s="6">
        <v>1</v>
      </c>
      <c r="M11" s="8" t="s">
        <v>12</v>
      </c>
      <c r="N11" s="59"/>
      <c r="P11" s="62" t="s">
        <v>30</v>
      </c>
      <c r="Q11" s="63">
        <v>25</v>
      </c>
      <c r="R11" s="65">
        <f>AVERAGE(M33:M35)</f>
        <v>0.48595582234148454</v>
      </c>
      <c r="S11" s="95">
        <f>AVERAGE(N33:N35)</f>
        <v>3.5996727580850707E-2</v>
      </c>
      <c r="T11" s="101">
        <f>STDEV(M33:M35)</f>
        <v>4.0574421869184911E-2</v>
      </c>
      <c r="U11" s="107">
        <f>STDEV(N33:N35)</f>
        <v>3.0055127310507313E-3</v>
      </c>
      <c r="V11" s="116">
        <f t="shared" si="2"/>
        <v>9.0519901794486106</v>
      </c>
      <c r="W11" s="70"/>
      <c r="X11" s="69"/>
      <c r="Y11" s="115"/>
      <c r="Z11" s="110"/>
      <c r="AA11" s="73"/>
      <c r="AB11" s="73"/>
    </row>
    <row r="12" spans="1:28" s="11" customFormat="1" x14ac:dyDescent="0.25">
      <c r="A12" s="28">
        <f t="shared" si="1"/>
        <v>144</v>
      </c>
      <c r="B12" s="9" t="s">
        <v>15</v>
      </c>
      <c r="C12" s="7">
        <v>2</v>
      </c>
      <c r="D12" s="7">
        <v>4</v>
      </c>
      <c r="E12" s="7">
        <v>25</v>
      </c>
      <c r="F12" s="6" t="s">
        <v>10</v>
      </c>
      <c r="G12" s="32">
        <v>53356</v>
      </c>
      <c r="H12" s="7">
        <v>2005</v>
      </c>
      <c r="I12" s="6">
        <v>2.5000000000000001E-4</v>
      </c>
      <c r="J12" s="6">
        <f t="shared" si="0"/>
        <v>213424000</v>
      </c>
      <c r="K12" s="6">
        <v>12</v>
      </c>
      <c r="L12" s="6">
        <v>1</v>
      </c>
      <c r="M12" s="8" t="s">
        <v>12</v>
      </c>
      <c r="N12" s="59"/>
      <c r="P12" s="62" t="s">
        <v>30</v>
      </c>
      <c r="Q12" s="63">
        <v>45</v>
      </c>
      <c r="R12" s="65">
        <f>AVERAGE(M36:M38)</f>
        <v>0.49010305766378787</v>
      </c>
      <c r="S12" s="95">
        <f>AVERAGE(N36:N38)</f>
        <v>3.6303930197317619E-2</v>
      </c>
      <c r="T12" s="101">
        <f>STDEV(M36:M38)</f>
        <v>4.2974826318435758E-3</v>
      </c>
      <c r="U12" s="107">
        <f>STDEV(N36:N38)</f>
        <v>3.1833204680322552E-4</v>
      </c>
      <c r="V12" s="116">
        <f t="shared" si="2"/>
        <v>9.7605888000527248</v>
      </c>
      <c r="W12" s="70"/>
      <c r="X12" s="69"/>
      <c r="Y12" s="115"/>
      <c r="Z12" s="110"/>
      <c r="AA12" s="73"/>
      <c r="AB12" s="73"/>
    </row>
    <row r="13" spans="1:28" s="11" customFormat="1" x14ac:dyDescent="0.25">
      <c r="A13" s="28">
        <f t="shared" si="1"/>
        <v>145</v>
      </c>
      <c r="B13" s="9" t="s">
        <v>16</v>
      </c>
      <c r="C13" s="7">
        <v>2</v>
      </c>
      <c r="D13" s="7">
        <v>4</v>
      </c>
      <c r="E13" s="7">
        <v>25</v>
      </c>
      <c r="F13" s="6" t="s">
        <v>10</v>
      </c>
      <c r="G13" s="32">
        <v>50719</v>
      </c>
      <c r="H13" s="7">
        <v>2005</v>
      </c>
      <c r="I13" s="6">
        <v>2.5000000000000001E-4</v>
      </c>
      <c r="J13" s="6">
        <f t="shared" si="0"/>
        <v>202876000</v>
      </c>
      <c r="K13" s="6">
        <v>12</v>
      </c>
      <c r="L13" s="6">
        <v>1</v>
      </c>
      <c r="M13" s="8" t="s">
        <v>12</v>
      </c>
      <c r="N13" s="59"/>
      <c r="P13" s="62" t="s">
        <v>30</v>
      </c>
      <c r="Q13" s="63">
        <v>75</v>
      </c>
      <c r="R13" s="65">
        <f>AVERAGE(M39:M41)</f>
        <v>0.36747306160299181</v>
      </c>
      <c r="S13" s="95">
        <f>AVERAGE(N39:N41)</f>
        <v>2.7220226785406806E-2</v>
      </c>
      <c r="T13" s="101">
        <f>STDEV(M39:M41)</f>
        <v>1.3368420380073621E-2</v>
      </c>
      <c r="U13" s="107">
        <f>STDEV(N39:N41)</f>
        <v>9.9025336148693497E-4</v>
      </c>
      <c r="V13" s="116">
        <f t="shared" si="2"/>
        <v>12.863641789001695</v>
      </c>
      <c r="W13" s="70"/>
      <c r="X13" s="69"/>
      <c r="Y13" s="115"/>
      <c r="Z13" s="110"/>
      <c r="AA13" s="73"/>
      <c r="AB13" s="73"/>
    </row>
    <row r="14" spans="1:28" s="11" customFormat="1" x14ac:dyDescent="0.25">
      <c r="A14" s="28">
        <f t="shared" si="1"/>
        <v>146</v>
      </c>
      <c r="B14" s="9" t="s">
        <v>17</v>
      </c>
      <c r="C14" s="7">
        <v>2</v>
      </c>
      <c r="D14" s="7">
        <v>4</v>
      </c>
      <c r="E14" s="7">
        <v>25</v>
      </c>
      <c r="F14" s="6" t="s">
        <v>10</v>
      </c>
      <c r="G14" s="32">
        <v>51389</v>
      </c>
      <c r="H14" s="7">
        <v>2005</v>
      </c>
      <c r="I14" s="6">
        <v>2.5000000000000001E-4</v>
      </c>
      <c r="J14" s="6">
        <f t="shared" si="0"/>
        <v>205556000</v>
      </c>
      <c r="K14" s="6">
        <v>12</v>
      </c>
      <c r="L14" s="6">
        <v>1</v>
      </c>
      <c r="M14" s="8" t="s">
        <v>12</v>
      </c>
      <c r="N14" s="59"/>
      <c r="P14" s="62" t="s">
        <v>30</v>
      </c>
      <c r="Q14" s="63">
        <v>100</v>
      </c>
      <c r="R14" s="65">
        <f>AVERAGE(M42:M44)</f>
        <v>0.21164250746625068</v>
      </c>
      <c r="S14" s="95">
        <f>AVERAGE(N42:N44)</f>
        <v>1.5677222775277829E-2</v>
      </c>
      <c r="T14" s="101">
        <f>STDEV(M42:M44)</f>
        <v>1.5353774476988902E-3</v>
      </c>
      <c r="U14" s="107">
        <f>STDEV(N42:N44)</f>
        <v>1.1373166279251076E-4</v>
      </c>
      <c r="V14" s="116">
        <f t="shared" si="2"/>
        <v>7.2389446133655309</v>
      </c>
      <c r="W14" s="70"/>
      <c r="X14" s="69"/>
      <c r="Y14" s="115"/>
      <c r="Z14" s="110"/>
      <c r="AA14" s="73"/>
      <c r="AB14" s="73"/>
    </row>
    <row r="15" spans="1:28" s="11" customFormat="1" x14ac:dyDescent="0.25">
      <c r="A15" s="28">
        <f t="shared" si="1"/>
        <v>147</v>
      </c>
      <c r="B15" s="9" t="s">
        <v>18</v>
      </c>
      <c r="C15" s="7">
        <v>2</v>
      </c>
      <c r="D15" s="7">
        <v>4</v>
      </c>
      <c r="E15" s="7">
        <v>45</v>
      </c>
      <c r="F15" s="6" t="s">
        <v>10</v>
      </c>
      <c r="G15" s="32">
        <v>53475</v>
      </c>
      <c r="H15" s="7">
        <v>2001</v>
      </c>
      <c r="I15" s="6">
        <v>2.5000000000000001E-4</v>
      </c>
      <c r="J15" s="6">
        <f t="shared" si="0"/>
        <v>213900000</v>
      </c>
      <c r="K15" s="6">
        <v>12</v>
      </c>
      <c r="L15" s="6">
        <v>1</v>
      </c>
      <c r="M15" s="8" t="s">
        <v>12</v>
      </c>
      <c r="N15" s="59"/>
      <c r="P15" s="62" t="s">
        <v>30</v>
      </c>
      <c r="Q15" s="63">
        <v>125</v>
      </c>
      <c r="R15" s="65">
        <f>AVERAGE(M45:M47)</f>
        <v>0.10842294560911471</v>
      </c>
      <c r="S15" s="95">
        <f>AVERAGE(N45:N47)</f>
        <v>8.0313293043788678E-3</v>
      </c>
      <c r="T15" s="101">
        <f>STDEV(M45:M47)</f>
        <v>1.9481711835075436E-3</v>
      </c>
      <c r="U15" s="107">
        <f>STDEV(N45:N47)</f>
        <v>1.4430897655611497E-4</v>
      </c>
      <c r="V15" s="116">
        <f t="shared" si="2"/>
        <v>4.0008181634420676</v>
      </c>
      <c r="W15" s="70"/>
      <c r="X15" s="69"/>
      <c r="Y15" s="115"/>
      <c r="Z15" s="110"/>
      <c r="AA15" s="73"/>
      <c r="AB15" s="73"/>
    </row>
    <row r="16" spans="1:28" s="11" customFormat="1" x14ac:dyDescent="0.25">
      <c r="A16" s="28">
        <f t="shared" si="1"/>
        <v>148</v>
      </c>
      <c r="B16" s="9" t="s">
        <v>19</v>
      </c>
      <c r="C16" s="7">
        <v>2</v>
      </c>
      <c r="D16" s="7">
        <v>4</v>
      </c>
      <c r="E16" s="7">
        <v>45</v>
      </c>
      <c r="F16" s="6" t="s">
        <v>10</v>
      </c>
      <c r="G16" s="32">
        <v>51219</v>
      </c>
      <c r="H16" s="7">
        <v>2001</v>
      </c>
      <c r="I16" s="6">
        <v>2.5000000000000001E-4</v>
      </c>
      <c r="J16" s="6">
        <f t="shared" si="0"/>
        <v>204876000</v>
      </c>
      <c r="K16" s="6">
        <v>12</v>
      </c>
      <c r="L16" s="6">
        <v>1</v>
      </c>
      <c r="M16" s="8" t="s">
        <v>12</v>
      </c>
      <c r="N16" s="59"/>
      <c r="P16" s="62"/>
      <c r="Q16" s="63"/>
      <c r="R16" s="98"/>
      <c r="S16" s="104"/>
      <c r="T16" s="101"/>
      <c r="U16" s="107"/>
      <c r="V16" s="116"/>
      <c r="W16" s="69"/>
      <c r="X16" s="69"/>
      <c r="Y16" s="115"/>
      <c r="Z16" s="110"/>
      <c r="AA16" s="73"/>
      <c r="AB16" s="73"/>
    </row>
    <row r="17" spans="1:28" s="11" customFormat="1" x14ac:dyDescent="0.25">
      <c r="A17" s="28">
        <f t="shared" si="1"/>
        <v>149</v>
      </c>
      <c r="B17" s="9" t="s">
        <v>20</v>
      </c>
      <c r="C17" s="7">
        <v>2</v>
      </c>
      <c r="D17" s="7">
        <v>4</v>
      </c>
      <c r="E17" s="7">
        <v>45</v>
      </c>
      <c r="F17" s="6" t="s">
        <v>10</v>
      </c>
      <c r="G17" s="32">
        <v>49448</v>
      </c>
      <c r="H17" s="7">
        <v>2001</v>
      </c>
      <c r="I17" s="6">
        <v>2.5000000000000001E-4</v>
      </c>
      <c r="J17" s="6">
        <f t="shared" si="0"/>
        <v>197792000</v>
      </c>
      <c r="K17" s="6">
        <v>12</v>
      </c>
      <c r="L17" s="6">
        <v>1</v>
      </c>
      <c r="M17" s="8" t="s">
        <v>12</v>
      </c>
      <c r="N17" s="59"/>
      <c r="P17" s="62" t="s">
        <v>38</v>
      </c>
      <c r="Q17" s="63">
        <v>0</v>
      </c>
      <c r="R17" s="65">
        <f>R18</f>
        <v>4.8673670969372355E-2</v>
      </c>
      <c r="S17" s="95">
        <f>S18</f>
        <v>3.6054571088423963E-3</v>
      </c>
      <c r="T17" s="101"/>
      <c r="U17" s="107"/>
      <c r="V17" s="116"/>
      <c r="W17" s="69"/>
      <c r="X17" s="69"/>
      <c r="Y17" s="115"/>
      <c r="Z17" s="110"/>
      <c r="AA17" s="73"/>
      <c r="AB17" s="73"/>
    </row>
    <row r="18" spans="1:28" s="11" customFormat="1" x14ac:dyDescent="0.25">
      <c r="A18" s="28">
        <f t="shared" si="1"/>
        <v>150</v>
      </c>
      <c r="B18" s="9" t="s">
        <v>21</v>
      </c>
      <c r="C18" s="7">
        <v>2</v>
      </c>
      <c r="D18" s="7">
        <v>4</v>
      </c>
      <c r="E18" s="7">
        <v>75</v>
      </c>
      <c r="F18" s="6" t="s">
        <v>10</v>
      </c>
      <c r="G18" s="32">
        <v>52226</v>
      </c>
      <c r="H18" s="7">
        <v>2009</v>
      </c>
      <c r="I18" s="6">
        <v>2.5000000000000001E-4</v>
      </c>
      <c r="J18" s="6">
        <f t="shared" si="0"/>
        <v>208904000</v>
      </c>
      <c r="K18" s="6">
        <v>12</v>
      </c>
      <c r="L18" s="6">
        <v>1</v>
      </c>
      <c r="M18" s="8" t="s">
        <v>12</v>
      </c>
      <c r="N18" s="59"/>
      <c r="P18" s="62" t="s">
        <v>38</v>
      </c>
      <c r="Q18" s="63">
        <v>5</v>
      </c>
      <c r="R18" s="65">
        <f>AVERAGE(M51:M53)</f>
        <v>4.8673670969372355E-2</v>
      </c>
      <c r="S18" s="95">
        <f>AVERAGE(N51:N53)</f>
        <v>3.6054571088423963E-3</v>
      </c>
      <c r="T18" s="101">
        <f>STDEV(M51:M53)</f>
        <v>2.2686068714947407E-2</v>
      </c>
      <c r="U18" s="107">
        <f>STDEV(N51:N53)</f>
        <v>1.6804495344405492E-3</v>
      </c>
      <c r="V18" s="116">
        <f t="shared" ref="V18:V23" si="4">(Q18-Q17)*((R18+R17)/2)</f>
        <v>0.24336835484686178</v>
      </c>
      <c r="W18" s="70">
        <f>SUM(V18:V23)</f>
        <v>2.9379390007099491</v>
      </c>
      <c r="X18" s="70">
        <f>SUM(V18:V20)</f>
        <v>1.9015763595510076</v>
      </c>
      <c r="Y18" s="117">
        <f>SUM(V21:V23)</f>
        <v>1.0363626411589417</v>
      </c>
      <c r="Z18" s="111">
        <f>W18*12.011</f>
        <v>35.287585337527197</v>
      </c>
      <c r="AA18" s="74">
        <f t="shared" ref="AA18:AB18" si="5">X18*12.011</f>
        <v>22.839833654567151</v>
      </c>
      <c r="AB18" s="74">
        <f t="shared" si="5"/>
        <v>12.447751682960048</v>
      </c>
    </row>
    <row r="19" spans="1:28" s="11" customFormat="1" x14ac:dyDescent="0.25">
      <c r="A19" s="28">
        <f t="shared" si="1"/>
        <v>151</v>
      </c>
      <c r="B19" s="9" t="s">
        <v>22</v>
      </c>
      <c r="C19" s="7">
        <v>2</v>
      </c>
      <c r="D19" s="7">
        <v>4</v>
      </c>
      <c r="E19" s="7">
        <v>75</v>
      </c>
      <c r="F19" s="6" t="s">
        <v>10</v>
      </c>
      <c r="G19" s="32">
        <v>52959</v>
      </c>
      <c r="H19" s="7">
        <v>2009</v>
      </c>
      <c r="I19" s="6">
        <v>2.5000000000000001E-4</v>
      </c>
      <c r="J19" s="6">
        <f t="shared" si="0"/>
        <v>211836000</v>
      </c>
      <c r="K19" s="6">
        <v>12</v>
      </c>
      <c r="L19" s="6">
        <v>1</v>
      </c>
      <c r="M19" s="8" t="s">
        <v>12</v>
      </c>
      <c r="N19" s="59"/>
      <c r="P19" s="62" t="s">
        <v>38</v>
      </c>
      <c r="Q19" s="63">
        <v>25</v>
      </c>
      <c r="R19" s="65">
        <f>AVERAGE(M54:M56)</f>
        <v>4.4368147913878386E-2</v>
      </c>
      <c r="S19" s="95">
        <f>AVERAGE(N54:N56)</f>
        <v>3.286529475102102E-3</v>
      </c>
      <c r="T19" s="101">
        <f>STDEV(M54:M56)</f>
        <v>1.6677733722725345E-2</v>
      </c>
      <c r="U19" s="107">
        <f>STDEV(N54:N56)</f>
        <v>1.2353876831648423E-3</v>
      </c>
      <c r="V19" s="116">
        <f t="shared" si="4"/>
        <v>0.93041818883250749</v>
      </c>
      <c r="W19" s="70"/>
      <c r="X19" s="70"/>
      <c r="Y19" s="117"/>
      <c r="Z19" s="111"/>
      <c r="AA19" s="74"/>
      <c r="AB19" s="74"/>
    </row>
    <row r="20" spans="1:28" s="11" customFormat="1" x14ac:dyDescent="0.25">
      <c r="A20" s="28">
        <f t="shared" si="1"/>
        <v>152</v>
      </c>
      <c r="B20" s="9" t="s">
        <v>23</v>
      </c>
      <c r="C20" s="7">
        <v>2</v>
      </c>
      <c r="D20" s="7">
        <v>4</v>
      </c>
      <c r="E20" s="7">
        <v>75</v>
      </c>
      <c r="F20" s="6" t="s">
        <v>10</v>
      </c>
      <c r="G20" s="32">
        <v>53332</v>
      </c>
      <c r="H20" s="7">
        <v>2009</v>
      </c>
      <c r="I20" s="6">
        <v>2.5000000000000001E-4</v>
      </c>
      <c r="J20" s="6">
        <f t="shared" si="0"/>
        <v>213328000</v>
      </c>
      <c r="K20" s="6">
        <v>12</v>
      </c>
      <c r="L20" s="6">
        <v>1</v>
      </c>
      <c r="M20" s="8" t="s">
        <v>12</v>
      </c>
      <c r="N20" s="59"/>
      <c r="P20" s="62" t="s">
        <v>38</v>
      </c>
      <c r="Q20" s="63">
        <v>45</v>
      </c>
      <c r="R20" s="65">
        <f>AVERAGE(M57:M59)</f>
        <v>2.8410833673285448E-2</v>
      </c>
      <c r="S20" s="95">
        <f>AVERAGE(N57:N59)</f>
        <v>2.1045061980211441E-3</v>
      </c>
      <c r="T20" s="101">
        <f>STDEV(M57:M59)</f>
        <v>1.9760726987967346E-3</v>
      </c>
      <c r="U20" s="107">
        <f>STDEV(N57:N59)</f>
        <v>1.4637575546642474E-4</v>
      </c>
      <c r="V20" s="116">
        <f t="shared" si="4"/>
        <v>0.72778981587163838</v>
      </c>
      <c r="W20" s="70"/>
      <c r="X20" s="70"/>
      <c r="Y20" s="117"/>
      <c r="Z20" s="111"/>
      <c r="AA20" s="74"/>
      <c r="AB20" s="74"/>
    </row>
    <row r="21" spans="1:28" s="11" customFormat="1" x14ac:dyDescent="0.25">
      <c r="A21" s="28">
        <f t="shared" si="1"/>
        <v>153</v>
      </c>
      <c r="B21" s="9" t="s">
        <v>24</v>
      </c>
      <c r="C21" s="7">
        <v>2</v>
      </c>
      <c r="D21" s="7">
        <v>4</v>
      </c>
      <c r="E21" s="7">
        <v>100</v>
      </c>
      <c r="F21" s="6" t="s">
        <v>10</v>
      </c>
      <c r="G21" s="32">
        <v>54473</v>
      </c>
      <c r="H21" s="7">
        <v>2017</v>
      </c>
      <c r="I21" s="6">
        <v>2.5000000000000001E-4</v>
      </c>
      <c r="J21" s="6">
        <f t="shared" si="0"/>
        <v>217892000</v>
      </c>
      <c r="K21" s="6">
        <v>12</v>
      </c>
      <c r="L21" s="6">
        <v>1</v>
      </c>
      <c r="M21" s="8" t="s">
        <v>12</v>
      </c>
      <c r="N21" s="59"/>
      <c r="P21" s="62" t="s">
        <v>38</v>
      </c>
      <c r="Q21" s="63">
        <v>75</v>
      </c>
      <c r="R21" s="65">
        <f>AVERAGE(M60:M62)</f>
        <v>1.3870158765722675E-2</v>
      </c>
      <c r="S21" s="95">
        <f>AVERAGE(N60:N62)</f>
        <v>1.0274191678313093E-3</v>
      </c>
      <c r="T21" s="101">
        <f>STDEV(M60:M62)</f>
        <v>1.2676585273166826E-3</v>
      </c>
      <c r="U21" s="107">
        <f>STDEV(N60:N62)</f>
        <v>9.3900631653087547E-5</v>
      </c>
      <c r="V21" s="116">
        <f t="shared" si="4"/>
        <v>0.63421488658512182</v>
      </c>
      <c r="W21" s="70"/>
      <c r="X21" s="70"/>
      <c r="Y21" s="117"/>
      <c r="Z21" s="111"/>
      <c r="AA21" s="74"/>
      <c r="AB21" s="74"/>
    </row>
    <row r="22" spans="1:28" s="11" customFormat="1" x14ac:dyDescent="0.25">
      <c r="A22" s="28">
        <f t="shared" si="1"/>
        <v>154</v>
      </c>
      <c r="B22" s="9" t="s">
        <v>25</v>
      </c>
      <c r="C22" s="7">
        <v>2</v>
      </c>
      <c r="D22" s="7">
        <v>4</v>
      </c>
      <c r="E22" s="7">
        <v>100</v>
      </c>
      <c r="F22" s="6" t="s">
        <v>10</v>
      </c>
      <c r="G22" s="32">
        <v>53779</v>
      </c>
      <c r="H22" s="7">
        <v>2017</v>
      </c>
      <c r="I22" s="6">
        <v>2.5000000000000001E-4</v>
      </c>
      <c r="J22" s="6">
        <f t="shared" si="0"/>
        <v>215116000</v>
      </c>
      <c r="K22" s="6">
        <v>12</v>
      </c>
      <c r="L22" s="6">
        <v>1</v>
      </c>
      <c r="M22" s="8" t="s">
        <v>12</v>
      </c>
      <c r="N22" s="59"/>
      <c r="P22" s="62" t="s">
        <v>38</v>
      </c>
      <c r="Q22" s="63">
        <v>100</v>
      </c>
      <c r="R22" s="65">
        <f>AVERAGE(M63:M65)</f>
        <v>7.1924310429180198E-3</v>
      </c>
      <c r="S22" s="95">
        <f>AVERAGE(N63:N65)</f>
        <v>5.3277266984577925E-4</v>
      </c>
      <c r="T22" s="101">
        <f>STDEV(M63:M65)</f>
        <v>3.8923834054178355E-4</v>
      </c>
      <c r="U22" s="107">
        <f>STDEV(N63:N65)</f>
        <v>2.8832469669761715E-5</v>
      </c>
      <c r="V22" s="116">
        <f t="shared" si="4"/>
        <v>0.26328237260800869</v>
      </c>
      <c r="W22" s="70"/>
      <c r="X22" s="70"/>
      <c r="Y22" s="117"/>
      <c r="Z22" s="111"/>
      <c r="AA22" s="74"/>
      <c r="AB22" s="74"/>
    </row>
    <row r="23" spans="1:28" s="11" customFormat="1" x14ac:dyDescent="0.25">
      <c r="A23" s="28">
        <f t="shared" si="1"/>
        <v>155</v>
      </c>
      <c r="B23" s="9" t="s">
        <v>26</v>
      </c>
      <c r="C23" s="7">
        <v>2</v>
      </c>
      <c r="D23" s="7">
        <v>4</v>
      </c>
      <c r="E23" s="7">
        <v>100</v>
      </c>
      <c r="F23" s="6" t="s">
        <v>10</v>
      </c>
      <c r="G23" s="32">
        <v>55342</v>
      </c>
      <c r="H23" s="7">
        <v>2017</v>
      </c>
      <c r="I23" s="6">
        <v>2.5000000000000001E-4</v>
      </c>
      <c r="J23" s="6">
        <f t="shared" si="0"/>
        <v>221368000</v>
      </c>
      <c r="K23" s="6">
        <v>12</v>
      </c>
      <c r="L23" s="6">
        <v>1</v>
      </c>
      <c r="M23" s="8" t="s">
        <v>12</v>
      </c>
      <c r="N23" s="59"/>
      <c r="P23" s="62" t="s">
        <v>38</v>
      </c>
      <c r="Q23" s="63">
        <v>125</v>
      </c>
      <c r="R23" s="65">
        <f>AVERAGE(M66:M68)</f>
        <v>3.9167995143468718E-3</v>
      </c>
      <c r="S23" s="95">
        <f>AVERAGE(N66:N68)</f>
        <v>2.9013329735902757E-4</v>
      </c>
      <c r="T23" s="101">
        <f>STDEV(M66:M68)</f>
        <v>4.1917848959239308E-4</v>
      </c>
      <c r="U23" s="107">
        <f>STDEV(N66:N68)</f>
        <v>3.1050258488325419E-5</v>
      </c>
      <c r="V23" s="116">
        <f t="shared" si="4"/>
        <v>0.13886538196581114</v>
      </c>
      <c r="W23" s="70"/>
      <c r="X23" s="70"/>
      <c r="Y23" s="117"/>
      <c r="Z23" s="111"/>
      <c r="AA23" s="74"/>
      <c r="AB23" s="74"/>
    </row>
    <row r="24" spans="1:28" s="11" customFormat="1" x14ac:dyDescent="0.25">
      <c r="A24" s="28">
        <f t="shared" si="1"/>
        <v>156</v>
      </c>
      <c r="B24" s="9" t="s">
        <v>27</v>
      </c>
      <c r="C24" s="7">
        <v>2</v>
      </c>
      <c r="D24" s="7">
        <v>4</v>
      </c>
      <c r="E24" s="7">
        <v>125</v>
      </c>
      <c r="F24" s="6" t="s">
        <v>10</v>
      </c>
      <c r="G24" s="32">
        <v>54869</v>
      </c>
      <c r="H24" s="7">
        <v>2035</v>
      </c>
      <c r="I24" s="6">
        <v>2.5000000000000001E-4</v>
      </c>
      <c r="J24" s="6">
        <f t="shared" si="0"/>
        <v>219476000</v>
      </c>
      <c r="K24" s="6">
        <v>12</v>
      </c>
      <c r="L24" s="6">
        <v>1</v>
      </c>
      <c r="M24" s="8" t="s">
        <v>12</v>
      </c>
      <c r="N24" s="59"/>
      <c r="P24" s="62"/>
      <c r="Q24" s="63"/>
      <c r="R24" s="65"/>
      <c r="S24" s="95"/>
      <c r="T24" s="101"/>
      <c r="U24" s="107"/>
      <c r="V24" s="116"/>
      <c r="W24" s="70"/>
      <c r="X24" s="70"/>
      <c r="Y24" s="117"/>
      <c r="Z24" s="111"/>
      <c r="AA24" s="74"/>
      <c r="AB24" s="74"/>
    </row>
    <row r="25" spans="1:28" s="11" customFormat="1" x14ac:dyDescent="0.25">
      <c r="A25" s="28">
        <f t="shared" si="1"/>
        <v>157</v>
      </c>
      <c r="B25" s="9" t="s">
        <v>28</v>
      </c>
      <c r="C25" s="7">
        <v>2</v>
      </c>
      <c r="D25" s="7">
        <v>4</v>
      </c>
      <c r="E25" s="7">
        <v>125</v>
      </c>
      <c r="F25" s="6" t="s">
        <v>10</v>
      </c>
      <c r="G25" s="32">
        <v>55548</v>
      </c>
      <c r="H25" s="7">
        <v>2035</v>
      </c>
      <c r="I25" s="6">
        <v>2.5000000000000001E-4</v>
      </c>
      <c r="J25" s="6">
        <f t="shared" si="0"/>
        <v>222192000</v>
      </c>
      <c r="K25" s="6">
        <v>12</v>
      </c>
      <c r="L25" s="6">
        <v>1</v>
      </c>
      <c r="M25" s="8" t="s">
        <v>12</v>
      </c>
      <c r="N25" s="59"/>
      <c r="P25" s="62" t="s">
        <v>39</v>
      </c>
      <c r="Q25" s="63">
        <v>0</v>
      </c>
      <c r="R25" s="65">
        <f>R26</f>
        <v>3.8502452012897696E-2</v>
      </c>
      <c r="S25" s="95">
        <f>S26</f>
        <v>2.8520334824368664E-3</v>
      </c>
      <c r="T25" s="101"/>
      <c r="U25" s="107"/>
      <c r="V25" s="116"/>
      <c r="W25" s="70"/>
      <c r="X25" s="70"/>
      <c r="Y25" s="117"/>
      <c r="Z25" s="111"/>
      <c r="AA25" s="74"/>
      <c r="AB25" s="74"/>
    </row>
    <row r="26" spans="1:28" s="11" customFormat="1" x14ac:dyDescent="0.25">
      <c r="A26" s="28">
        <f t="shared" si="1"/>
        <v>158</v>
      </c>
      <c r="B26" s="9" t="s">
        <v>29</v>
      </c>
      <c r="C26" s="7">
        <v>2</v>
      </c>
      <c r="D26" s="7">
        <v>4</v>
      </c>
      <c r="E26" s="7">
        <v>125</v>
      </c>
      <c r="F26" s="6" t="s">
        <v>10</v>
      </c>
      <c r="G26" s="32">
        <v>56722</v>
      </c>
      <c r="H26" s="7">
        <v>2035</v>
      </c>
      <c r="I26" s="6">
        <v>2.5000000000000001E-4</v>
      </c>
      <c r="J26" s="6">
        <f t="shared" si="0"/>
        <v>226888000</v>
      </c>
      <c r="K26" s="6">
        <v>12</v>
      </c>
      <c r="L26" s="6">
        <v>1</v>
      </c>
      <c r="M26" s="8" t="s">
        <v>12</v>
      </c>
      <c r="N26" s="59"/>
      <c r="P26" s="62" t="s">
        <v>39</v>
      </c>
      <c r="Q26" s="63">
        <v>5</v>
      </c>
      <c r="R26" s="65">
        <f>AVERAGE(M72:M74)</f>
        <v>3.8502452012897696E-2</v>
      </c>
      <c r="S26" s="95">
        <f>AVERAGE(N72:N74)</f>
        <v>2.8520334824368664E-3</v>
      </c>
      <c r="T26" s="101">
        <f>STDEV(M72:M74)</f>
        <v>2.7072180553572075E-3</v>
      </c>
      <c r="U26" s="107">
        <f>STDEV(N72:N74)</f>
        <v>2.005346707672004E-4</v>
      </c>
      <c r="V26" s="116">
        <f t="shared" ref="V26:V31" si="6">(Q26-Q25)*((R26+R25)/2)</f>
        <v>0.19251226006448849</v>
      </c>
      <c r="W26" s="70">
        <f>SUM(V26:V31)</f>
        <v>3.9896817947726388</v>
      </c>
      <c r="X26" s="70">
        <f>SUM(V26:V28)</f>
        <v>1.9972283905851858</v>
      </c>
      <c r="Y26" s="117">
        <f>SUM(V29:V31)</f>
        <v>1.9924534041874535</v>
      </c>
      <c r="Z26" s="111">
        <f>W26*12.011</f>
        <v>47.920068037014161</v>
      </c>
      <c r="AA26" s="74">
        <f t="shared" ref="AA26:AB26" si="7">X26*12.011</f>
        <v>23.988710199318664</v>
      </c>
      <c r="AB26" s="74">
        <f t="shared" si="7"/>
        <v>23.931357837695504</v>
      </c>
    </row>
    <row r="27" spans="1:28" s="11" customFormat="1" x14ac:dyDescent="0.25">
      <c r="B27" s="5"/>
      <c r="C27" s="5"/>
      <c r="D27" s="5"/>
      <c r="E27" s="5"/>
      <c r="F27" s="11" t="s">
        <v>72</v>
      </c>
      <c r="G27" s="11">
        <f>AVERAGE(G9:G26)</f>
        <v>53062.666666666664</v>
      </c>
      <c r="H27" s="5"/>
      <c r="M27" s="12"/>
      <c r="N27" s="87"/>
      <c r="P27" s="62" t="s">
        <v>39</v>
      </c>
      <c r="Q27" s="63">
        <v>25</v>
      </c>
      <c r="R27" s="65">
        <f>AVERAGE(M75:M77)</f>
        <v>4.5134801401292168E-2</v>
      </c>
      <c r="S27" s="95">
        <f>AVERAGE(N75:N77)</f>
        <v>3.3433186223179381E-3</v>
      </c>
      <c r="T27" s="101">
        <f>STDEV(M75:M77)</f>
        <v>8.5437080000779486E-3</v>
      </c>
      <c r="U27" s="107">
        <f>STDEV(N75:N77)</f>
        <v>6.3286725926503474E-4</v>
      </c>
      <c r="V27" s="116">
        <f t="shared" si="6"/>
        <v>0.83637253414189872</v>
      </c>
      <c r="W27" s="70"/>
      <c r="X27" s="70"/>
      <c r="Y27" s="117"/>
      <c r="Z27" s="111"/>
      <c r="AA27" s="74"/>
      <c r="AB27" s="74"/>
    </row>
    <row r="28" spans="1:28" s="11" customFormat="1" x14ac:dyDescent="0.25">
      <c r="B28" s="5"/>
      <c r="C28" s="5"/>
      <c r="D28" s="5"/>
      <c r="E28" s="5"/>
      <c r="H28" s="5"/>
      <c r="M28" s="12"/>
      <c r="N28" s="87"/>
      <c r="P28" s="62" t="s">
        <v>39</v>
      </c>
      <c r="Q28" s="63">
        <v>45</v>
      </c>
      <c r="R28" s="65">
        <f>AVERAGE(M78:M80)</f>
        <v>5.1699558236587673E-2</v>
      </c>
      <c r="S28" s="95">
        <f>AVERAGE(N78:N80)</f>
        <v>3.8295969064139012E-3</v>
      </c>
      <c r="T28" s="101">
        <f>STDEV(M78:M80)</f>
        <v>4.7429372424989914E-3</v>
      </c>
      <c r="U28" s="107">
        <f>STDEV(N78:N80)</f>
        <v>3.513286846295548E-4</v>
      </c>
      <c r="V28" s="116">
        <f t="shared" si="6"/>
        <v>0.96834359637879841</v>
      </c>
      <c r="W28" s="70"/>
      <c r="X28" s="70"/>
      <c r="Y28" s="117"/>
      <c r="Z28" s="111"/>
      <c r="AA28" s="74"/>
      <c r="AB28" s="74"/>
    </row>
    <row r="29" spans="1:28" s="11" customFormat="1" x14ac:dyDescent="0.25">
      <c r="B29" s="5"/>
      <c r="C29" s="5"/>
      <c r="D29" s="5"/>
      <c r="E29" s="5"/>
      <c r="H29" s="5"/>
      <c r="M29" s="12"/>
      <c r="N29" s="87"/>
      <c r="P29" s="62" t="s">
        <v>39</v>
      </c>
      <c r="Q29" s="63">
        <v>75</v>
      </c>
      <c r="R29" s="65">
        <f>AVERAGE(M81:M83)</f>
        <v>3.0817759876015472E-2</v>
      </c>
      <c r="S29" s="95">
        <f>AVERAGE(N81:N83)</f>
        <v>2.2827970278529977E-3</v>
      </c>
      <c r="T29" s="101">
        <f>STDEV(M81:M83)</f>
        <v>7.7662914328656353E-4</v>
      </c>
      <c r="U29" s="107">
        <f>STDEV(N81:N83)</f>
        <v>5.7528084687893514E-5</v>
      </c>
      <c r="V29" s="116">
        <f t="shared" si="6"/>
        <v>1.2377597716890472</v>
      </c>
      <c r="W29" s="70"/>
      <c r="X29" s="70"/>
      <c r="Y29" s="117"/>
      <c r="Z29" s="111"/>
      <c r="AA29" s="74"/>
      <c r="AB29" s="74"/>
    </row>
    <row r="30" spans="1:28" s="11" customFormat="1" x14ac:dyDescent="0.25">
      <c r="A30" s="29">
        <f>A26+1</f>
        <v>159</v>
      </c>
      <c r="B30" s="5" t="s">
        <v>11</v>
      </c>
      <c r="C30" s="5">
        <v>2</v>
      </c>
      <c r="D30" s="5">
        <v>4</v>
      </c>
      <c r="E30" s="5">
        <v>5</v>
      </c>
      <c r="F30" s="11" t="s">
        <v>30</v>
      </c>
      <c r="G30">
        <v>4507</v>
      </c>
      <c r="H30" s="5">
        <v>2004</v>
      </c>
      <c r="I30" s="11">
        <v>0.1</v>
      </c>
      <c r="J30" s="11">
        <f t="shared" ref="J30:J47" si="8">G30/I30</f>
        <v>45070</v>
      </c>
      <c r="K30" s="11">
        <v>13.5</v>
      </c>
      <c r="L30" s="11">
        <v>1</v>
      </c>
      <c r="M30" s="20">
        <f>(J30/$J$9)*H30*($C$1/L30)</f>
        <v>0.46208997046160982</v>
      </c>
      <c r="N30" s="90">
        <f>M30/K30</f>
        <v>3.4228886700859988E-2</v>
      </c>
      <c r="P30" s="62" t="s">
        <v>39</v>
      </c>
      <c r="Q30" s="63">
        <v>100</v>
      </c>
      <c r="R30" s="65">
        <f>AVERAGE(M84:M86)</f>
        <v>1.2259574352622102E-2</v>
      </c>
      <c r="S30" s="95">
        <f>AVERAGE(N84:N86)</f>
        <v>9.0811661871274829E-4</v>
      </c>
      <c r="T30" s="101">
        <f>STDEV(M84:M86)</f>
        <v>1.1464771308562843E-3</v>
      </c>
      <c r="U30" s="107">
        <f>STDEV(N84:N86)</f>
        <v>8.4924231915280249E-5</v>
      </c>
      <c r="V30" s="116">
        <f t="shared" si="6"/>
        <v>0.53846667785796964</v>
      </c>
      <c r="W30" s="70"/>
      <c r="X30" s="70"/>
      <c r="Y30" s="117"/>
      <c r="Z30" s="111"/>
      <c r="AA30" s="74"/>
      <c r="AB30" s="74"/>
    </row>
    <row r="31" spans="1:28" s="11" customFormat="1" x14ac:dyDescent="0.25">
      <c r="A31" s="29">
        <f>A30+1</f>
        <v>160</v>
      </c>
      <c r="B31" s="5" t="s">
        <v>13</v>
      </c>
      <c r="C31" s="5">
        <v>2</v>
      </c>
      <c r="D31" s="5">
        <v>4</v>
      </c>
      <c r="E31" s="5">
        <v>5</v>
      </c>
      <c r="F31" s="11" t="s">
        <v>30</v>
      </c>
      <c r="G31">
        <v>4508</v>
      </c>
      <c r="H31" s="5">
        <v>2004</v>
      </c>
      <c r="I31" s="11">
        <v>0.1</v>
      </c>
      <c r="J31" s="11">
        <f t="shared" si="8"/>
        <v>45080</v>
      </c>
      <c r="K31" s="11">
        <v>13.5</v>
      </c>
      <c r="L31" s="11">
        <v>1</v>
      </c>
      <c r="M31" s="20">
        <f>(J31/$J$10)*H31*($C$1/L31)</f>
        <v>0.46789244420122733</v>
      </c>
      <c r="N31" s="90">
        <f t="shared" ref="N31:N94" si="9">M31/K31</f>
        <v>3.4658699570461284E-2</v>
      </c>
      <c r="P31" s="62" t="s">
        <v>39</v>
      </c>
      <c r="Q31" s="63">
        <v>125</v>
      </c>
      <c r="R31" s="65">
        <f>AVERAGE(M87:M89)</f>
        <v>5.0385820186128341E-3</v>
      </c>
      <c r="S31" s="95">
        <f>AVERAGE(N87:N89)</f>
        <v>3.7322829767502474E-4</v>
      </c>
      <c r="T31" s="101">
        <f>STDEV(M87:M89)</f>
        <v>6.4605344530935965E-4</v>
      </c>
      <c r="U31" s="107">
        <f>STDEV(N87:N89)</f>
        <v>4.7855810763656266E-5</v>
      </c>
      <c r="V31" s="116">
        <f t="shared" si="6"/>
        <v>0.2162269546404367</v>
      </c>
      <c r="W31" s="70"/>
      <c r="X31" s="70"/>
      <c r="Y31" s="117"/>
      <c r="Z31" s="111"/>
      <c r="AA31" s="74"/>
      <c r="AB31" s="74"/>
    </row>
    <row r="32" spans="1:28" s="11" customFormat="1" x14ac:dyDescent="0.25">
      <c r="A32" s="29">
        <f>A31+1</f>
        <v>161</v>
      </c>
      <c r="B32" s="5" t="s">
        <v>14</v>
      </c>
      <c r="C32" s="5">
        <v>2</v>
      </c>
      <c r="D32" s="5">
        <v>4</v>
      </c>
      <c r="E32" s="5">
        <v>5</v>
      </c>
      <c r="F32" s="11" t="s">
        <v>30</v>
      </c>
      <c r="G32">
        <v>3290</v>
      </c>
      <c r="H32" s="5">
        <v>2004</v>
      </c>
      <c r="I32" s="11">
        <v>0.1</v>
      </c>
      <c r="J32" s="11">
        <f t="shared" si="8"/>
        <v>32900</v>
      </c>
      <c r="K32" s="11">
        <v>13.5</v>
      </c>
      <c r="L32" s="11">
        <v>1</v>
      </c>
      <c r="M32" s="20">
        <f>(J32/$J$11)*H32*($C$1/L32)</f>
        <v>0.32774717214729221</v>
      </c>
      <c r="N32" s="90">
        <f t="shared" si="9"/>
        <v>2.4277568307206829E-2</v>
      </c>
      <c r="P32" s="62"/>
      <c r="Q32" s="63"/>
      <c r="R32" s="65"/>
      <c r="S32" s="95"/>
      <c r="T32" s="101"/>
      <c r="U32" s="107"/>
      <c r="V32" s="116"/>
      <c r="W32" s="70"/>
      <c r="X32" s="70"/>
      <c r="Y32" s="117"/>
      <c r="Z32" s="111"/>
      <c r="AA32" s="74"/>
      <c r="AB32" s="74"/>
    </row>
    <row r="33" spans="1:28" s="11" customFormat="1" x14ac:dyDescent="0.25">
      <c r="A33" s="29">
        <f>A32+1</f>
        <v>162</v>
      </c>
      <c r="B33" s="5" t="s">
        <v>15</v>
      </c>
      <c r="C33" s="5">
        <v>2</v>
      </c>
      <c r="D33" s="5">
        <v>4</v>
      </c>
      <c r="E33" s="5">
        <v>25</v>
      </c>
      <c r="F33" s="11" t="s">
        <v>30</v>
      </c>
      <c r="G33">
        <v>4975</v>
      </c>
      <c r="H33" s="5">
        <v>2005</v>
      </c>
      <c r="I33" s="11">
        <v>0.1</v>
      </c>
      <c r="J33" s="11">
        <f t="shared" si="8"/>
        <v>49750</v>
      </c>
      <c r="K33" s="11">
        <v>13.5</v>
      </c>
      <c r="L33" s="11">
        <v>1</v>
      </c>
      <c r="M33" s="20">
        <f>(J33/$J$12)*H33*($C$1/L33)</f>
        <v>0.49541604974135994</v>
      </c>
      <c r="N33" s="90">
        <f t="shared" si="9"/>
        <v>3.669748516602666E-2</v>
      </c>
      <c r="P33" s="62" t="s">
        <v>40</v>
      </c>
      <c r="Q33" s="63">
        <v>0</v>
      </c>
      <c r="R33" s="65">
        <f>R34</f>
        <v>0.19236418810462927</v>
      </c>
      <c r="S33" s="95">
        <f>S34</f>
        <v>1.4249199118861426E-2</v>
      </c>
      <c r="T33" s="101"/>
      <c r="U33" s="107"/>
      <c r="V33" s="116"/>
      <c r="W33" s="70"/>
      <c r="X33" s="70"/>
      <c r="Y33" s="117"/>
      <c r="Z33" s="111"/>
      <c r="AA33" s="74"/>
      <c r="AB33" s="74"/>
    </row>
    <row r="34" spans="1:28" s="11" customFormat="1" x14ac:dyDescent="0.25">
      <c r="A34" s="29">
        <f>A33+1</f>
        <v>163</v>
      </c>
      <c r="B34" s="5" t="s">
        <v>16</v>
      </c>
      <c r="C34" s="5">
        <v>2</v>
      </c>
      <c r="D34" s="5">
        <v>4</v>
      </c>
      <c r="E34" s="5">
        <v>25</v>
      </c>
      <c r="F34" s="11" t="s">
        <v>30</v>
      </c>
      <c r="G34">
        <v>4973</v>
      </c>
      <c r="H34" s="5">
        <v>2005</v>
      </c>
      <c r="I34" s="11">
        <v>0.1</v>
      </c>
      <c r="J34" s="11">
        <f t="shared" si="8"/>
        <v>49730</v>
      </c>
      <c r="K34" s="11">
        <v>13.5</v>
      </c>
      <c r="L34" s="11">
        <v>1</v>
      </c>
      <c r="M34" s="20">
        <f>(J34/$J$13)*H34*($C$1/L34)</f>
        <v>0.52096437725507205</v>
      </c>
      <c r="N34" s="90">
        <f t="shared" si="9"/>
        <v>3.8589953870746076E-2</v>
      </c>
      <c r="P34" s="62" t="s">
        <v>40</v>
      </c>
      <c r="Q34" s="63">
        <v>5</v>
      </c>
      <c r="R34" s="65">
        <f>AVERAGE(M93:M95)</f>
        <v>0.19236418810462927</v>
      </c>
      <c r="S34" s="95">
        <f>AVERAGE(N93:N95)</f>
        <v>1.4249199118861426E-2</v>
      </c>
      <c r="T34" s="101">
        <f>STDEV(M93:M95)</f>
        <v>4.0668054507387946E-2</v>
      </c>
      <c r="U34" s="107">
        <f>STDEV(N93:N95)</f>
        <v>3.0124484820287295E-3</v>
      </c>
      <c r="V34" s="116">
        <f t="shared" ref="V34:V39" si="10">(Q34-Q33)*((R34+R33)/2)</f>
        <v>0.96182094052314637</v>
      </c>
      <c r="W34" s="70">
        <f>SUM(V34:V39)</f>
        <v>18.496835905155425</v>
      </c>
      <c r="X34" s="70">
        <f>SUM(V34:V36)</f>
        <v>8.3019898434458028</v>
      </c>
      <c r="Y34" s="117">
        <f>SUM(V37:V39)</f>
        <v>10.194846061709621</v>
      </c>
      <c r="Z34" s="111">
        <f>W34*12.011</f>
        <v>222.16549605682181</v>
      </c>
      <c r="AA34" s="74">
        <f t="shared" ref="AA34:AB34" si="11">X34*12.011</f>
        <v>99.715200009627537</v>
      </c>
      <c r="AB34" s="74">
        <f t="shared" si="11"/>
        <v>122.45029604719424</v>
      </c>
    </row>
    <row r="35" spans="1:28" s="11" customFormat="1" x14ac:dyDescent="0.25">
      <c r="A35" s="29">
        <f t="shared" ref="A35:A47" si="12">A34+1</f>
        <v>164</v>
      </c>
      <c r="B35" s="5" t="s">
        <v>17</v>
      </c>
      <c r="C35" s="5">
        <v>2</v>
      </c>
      <c r="D35" s="5">
        <v>4</v>
      </c>
      <c r="E35" s="5">
        <v>25</v>
      </c>
      <c r="F35" s="11" t="s">
        <v>30</v>
      </c>
      <c r="G35">
        <v>4270</v>
      </c>
      <c r="H35" s="5">
        <v>2005</v>
      </c>
      <c r="I35" s="11">
        <v>0.1</v>
      </c>
      <c r="J35" s="11">
        <f t="shared" si="8"/>
        <v>42700</v>
      </c>
      <c r="K35" s="11">
        <v>13.5</v>
      </c>
      <c r="L35" s="11">
        <v>1</v>
      </c>
      <c r="M35" s="20">
        <f>(J35/$J$14)*H35*($C$1/L35)</f>
        <v>0.44148704002802158</v>
      </c>
      <c r="N35" s="90">
        <f t="shared" si="9"/>
        <v>3.2702743705779379E-2</v>
      </c>
      <c r="P35" s="62" t="s">
        <v>40</v>
      </c>
      <c r="Q35" s="63">
        <v>25</v>
      </c>
      <c r="R35" s="65">
        <f>AVERAGE(M96:M98)</f>
        <v>0.17895813020601856</v>
      </c>
      <c r="S35" s="95">
        <f>AVERAGE(N96:N98)</f>
        <v>1.325615779303841E-2</v>
      </c>
      <c r="T35" s="101">
        <f>STDEV(M96:M98)</f>
        <v>6.3089913665142619E-2</v>
      </c>
      <c r="U35" s="107">
        <f>STDEV(N96:N98)</f>
        <v>4.6733269381587133E-3</v>
      </c>
      <c r="V35" s="116">
        <f t="shared" si="10"/>
        <v>3.7132231831064781</v>
      </c>
      <c r="W35" s="69"/>
      <c r="X35" s="69"/>
      <c r="Y35" s="115"/>
      <c r="Z35" s="110"/>
      <c r="AA35" s="73"/>
      <c r="AB35" s="73"/>
    </row>
    <row r="36" spans="1:28" s="11" customFormat="1" x14ac:dyDescent="0.25">
      <c r="A36" s="29">
        <f t="shared" si="12"/>
        <v>165</v>
      </c>
      <c r="B36" s="5" t="s">
        <v>18</v>
      </c>
      <c r="C36" s="5">
        <v>2</v>
      </c>
      <c r="D36" s="5">
        <v>4</v>
      </c>
      <c r="E36" s="5">
        <v>45</v>
      </c>
      <c r="F36" s="11" t="s">
        <v>30</v>
      </c>
      <c r="G36">
        <v>4989</v>
      </c>
      <c r="H36" s="5">
        <v>2001</v>
      </c>
      <c r="I36" s="11">
        <v>0.1</v>
      </c>
      <c r="J36" s="11">
        <f t="shared" si="8"/>
        <v>49890</v>
      </c>
      <c r="K36" s="11">
        <v>13.5</v>
      </c>
      <c r="L36" s="11">
        <v>1</v>
      </c>
      <c r="M36" s="20">
        <f>(J36/$J$15)*H36*($C$1/L36)</f>
        <v>0.49471567741935485</v>
      </c>
      <c r="N36" s="90">
        <f t="shared" si="9"/>
        <v>3.6645605734767023E-2</v>
      </c>
      <c r="P36" s="62" t="s">
        <v>40</v>
      </c>
      <c r="Q36" s="63">
        <v>45</v>
      </c>
      <c r="R36" s="65">
        <f>AVERAGE(M99:M101)</f>
        <v>0.1837364417755992</v>
      </c>
      <c r="S36" s="95">
        <f>AVERAGE(N99:N101)</f>
        <v>1.3610106798192531E-2</v>
      </c>
      <c r="T36" s="101">
        <f>STDEV(M99:M101)</f>
        <v>2.0057443591643038E-2</v>
      </c>
      <c r="U36" s="107">
        <f>STDEV(N99:N101)</f>
        <v>1.4857365623439287E-3</v>
      </c>
      <c r="V36" s="116">
        <f t="shared" si="10"/>
        <v>3.6269457198161774</v>
      </c>
      <c r="W36" s="69"/>
      <c r="X36" s="69"/>
      <c r="Y36" s="115"/>
      <c r="Z36" s="110"/>
      <c r="AA36" s="73"/>
      <c r="AB36" s="73"/>
    </row>
    <row r="37" spans="1:28" s="11" customFormat="1" x14ac:dyDescent="0.25">
      <c r="A37" s="29">
        <f t="shared" si="12"/>
        <v>166</v>
      </c>
      <c r="B37" s="5" t="s">
        <v>19</v>
      </c>
      <c r="C37" s="5">
        <v>2</v>
      </c>
      <c r="D37" s="5">
        <v>4</v>
      </c>
      <c r="E37" s="5">
        <v>45</v>
      </c>
      <c r="F37" s="11" t="s">
        <v>30</v>
      </c>
      <c r="G37">
        <v>4727</v>
      </c>
      <c r="H37" s="5">
        <v>2001</v>
      </c>
      <c r="I37" s="11">
        <v>0.1</v>
      </c>
      <c r="J37" s="11">
        <f t="shared" si="8"/>
        <v>47270</v>
      </c>
      <c r="K37" s="11">
        <v>13.5</v>
      </c>
      <c r="L37" s="11">
        <v>1</v>
      </c>
      <c r="M37" s="20">
        <f>(J37/$J$16)*H37*($C$1/L37)</f>
        <v>0.48938141217126457</v>
      </c>
      <c r="N37" s="90">
        <f t="shared" si="9"/>
        <v>3.6250474975649226E-2</v>
      </c>
      <c r="P37" s="62" t="s">
        <v>40</v>
      </c>
      <c r="Q37" s="63">
        <v>75</v>
      </c>
      <c r="R37" s="65">
        <f>AVERAGE(M102:M104)</f>
        <v>0.14309353079031117</v>
      </c>
      <c r="S37" s="95">
        <f>AVERAGE(N102:N104)</f>
        <v>1.059952079928231E-2</v>
      </c>
      <c r="T37" s="101">
        <f>STDEV(M102:M104)</f>
        <v>2.9157119183138746E-2</v>
      </c>
      <c r="U37" s="107">
        <f>STDEV(N102:N104)</f>
        <v>2.159786606158415E-3</v>
      </c>
      <c r="V37" s="116">
        <f t="shared" si="10"/>
        <v>4.9024495884886559</v>
      </c>
      <c r="W37" s="69"/>
      <c r="X37" s="69"/>
      <c r="Y37" s="115"/>
      <c r="Z37" s="110"/>
      <c r="AA37" s="73"/>
      <c r="AB37" s="73"/>
    </row>
    <row r="38" spans="1:28" s="11" customFormat="1" x14ac:dyDescent="0.25">
      <c r="A38" s="29">
        <f t="shared" si="12"/>
        <v>167</v>
      </c>
      <c r="B38" s="5" t="s">
        <v>20</v>
      </c>
      <c r="C38" s="5">
        <v>2</v>
      </c>
      <c r="D38" s="5">
        <v>4</v>
      </c>
      <c r="E38" s="5">
        <v>45</v>
      </c>
      <c r="F38" s="11" t="s">
        <v>30</v>
      </c>
      <c r="G38">
        <v>4534</v>
      </c>
      <c r="H38" s="5">
        <v>2001</v>
      </c>
      <c r="I38" s="11">
        <v>0.1</v>
      </c>
      <c r="J38" s="11">
        <f t="shared" si="8"/>
        <v>45340</v>
      </c>
      <c r="K38" s="11">
        <v>13.5</v>
      </c>
      <c r="L38" s="11">
        <v>1</v>
      </c>
      <c r="M38" s="20">
        <f>(J38/$J$17)*H38*($C$1/L38)</f>
        <v>0.48621208340074418</v>
      </c>
      <c r="N38" s="90">
        <f t="shared" si="9"/>
        <v>3.6015709881536608E-2</v>
      </c>
      <c r="P38" s="62" t="s">
        <v>40</v>
      </c>
      <c r="Q38" s="63">
        <v>100</v>
      </c>
      <c r="R38" s="65">
        <f>AVERAGE(M105:M107)</f>
        <v>0.10971816863578888</v>
      </c>
      <c r="S38" s="95">
        <f>AVERAGE(N105:N107)</f>
        <v>8.1272717507991765E-3</v>
      </c>
      <c r="T38" s="101">
        <f>STDEV(M105:M107)</f>
        <v>2.1369336626232256E-2</v>
      </c>
      <c r="U38" s="107">
        <f>STDEV(N105:N107)</f>
        <v>1.5829138241653493E-3</v>
      </c>
      <c r="V38" s="116">
        <f t="shared" si="10"/>
        <v>3.1601462428262508</v>
      </c>
      <c r="W38" s="69"/>
      <c r="X38" s="69"/>
      <c r="Y38" s="115"/>
      <c r="Z38" s="110"/>
      <c r="AA38" s="73"/>
      <c r="AB38" s="73"/>
    </row>
    <row r="39" spans="1:28" s="11" customFormat="1" ht="18.75" thickBot="1" x14ac:dyDescent="0.3">
      <c r="A39" s="29">
        <f t="shared" si="12"/>
        <v>168</v>
      </c>
      <c r="B39" s="5" t="s">
        <v>21</v>
      </c>
      <c r="C39" s="5">
        <v>2</v>
      </c>
      <c r="D39" s="5">
        <v>4</v>
      </c>
      <c r="E39" s="5">
        <v>75</v>
      </c>
      <c r="F39" s="11" t="s">
        <v>30</v>
      </c>
      <c r="G39">
        <v>3499</v>
      </c>
      <c r="H39" s="5">
        <v>2009</v>
      </c>
      <c r="I39" s="11">
        <v>0.1</v>
      </c>
      <c r="J39" s="11">
        <f t="shared" si="8"/>
        <v>34990</v>
      </c>
      <c r="K39" s="11">
        <v>13.5</v>
      </c>
      <c r="L39" s="11">
        <v>1</v>
      </c>
      <c r="M39" s="20">
        <f>(J39/$J$18)*H39*($C$1/L39)</f>
        <v>0.35668347470608514</v>
      </c>
      <c r="N39" s="90">
        <f t="shared" si="9"/>
        <v>2.6420998126376678E-2</v>
      </c>
      <c r="P39" s="67" t="s">
        <v>40</v>
      </c>
      <c r="Q39" s="68">
        <v>125</v>
      </c>
      <c r="R39" s="99">
        <f>AVERAGE(M108:M110)</f>
        <v>6.0861849795788271E-2</v>
      </c>
      <c r="S39" s="105">
        <f>AVERAGE(N108:N110)</f>
        <v>4.5082851700583909E-3</v>
      </c>
      <c r="T39" s="102">
        <f>STDEV(M108:M110)</f>
        <v>1.5581949338658852E-2</v>
      </c>
      <c r="U39" s="108">
        <f>STDEV(N108:N110)</f>
        <v>1.1542184695302851E-3</v>
      </c>
      <c r="V39" s="118">
        <f t="shared" si="10"/>
        <v>2.1322502303947144</v>
      </c>
      <c r="W39" s="119"/>
      <c r="X39" s="119"/>
      <c r="Y39" s="120"/>
      <c r="Z39" s="110"/>
      <c r="AA39" s="73"/>
      <c r="AB39" s="73"/>
    </row>
    <row r="40" spans="1:28" s="11" customFormat="1" x14ac:dyDescent="0.25">
      <c r="A40" s="29">
        <f t="shared" si="12"/>
        <v>169</v>
      </c>
      <c r="B40" s="5" t="s">
        <v>22</v>
      </c>
      <c r="C40" s="5">
        <v>2</v>
      </c>
      <c r="D40" s="5">
        <v>4</v>
      </c>
      <c r="E40" s="5">
        <v>75</v>
      </c>
      <c r="F40" s="11" t="s">
        <v>30</v>
      </c>
      <c r="G40">
        <v>3614</v>
      </c>
      <c r="H40" s="5">
        <v>2009</v>
      </c>
      <c r="I40" s="11">
        <v>0.1</v>
      </c>
      <c r="J40" s="11">
        <f t="shared" si="8"/>
        <v>36140</v>
      </c>
      <c r="K40" s="11">
        <v>13.5</v>
      </c>
      <c r="L40" s="11">
        <v>1</v>
      </c>
      <c r="M40" s="20">
        <f>(J40/$J$19)*H40*($C$1/L40)</f>
        <v>0.36330734908136486</v>
      </c>
      <c r="N40" s="90">
        <f t="shared" si="9"/>
        <v>2.6911655487508509E-2</v>
      </c>
    </row>
    <row r="41" spans="1:28" s="11" customFormat="1" x14ac:dyDescent="0.25">
      <c r="A41" s="29">
        <f t="shared" si="12"/>
        <v>170</v>
      </c>
      <c r="B41" s="5" t="s">
        <v>23</v>
      </c>
      <c r="C41" s="5">
        <v>2</v>
      </c>
      <c r="D41" s="5">
        <v>4</v>
      </c>
      <c r="E41" s="5">
        <v>75</v>
      </c>
      <c r="F41" s="11" t="s">
        <v>30</v>
      </c>
      <c r="G41">
        <v>3831</v>
      </c>
      <c r="H41" s="5">
        <v>2009</v>
      </c>
      <c r="I41" s="11">
        <v>0.1</v>
      </c>
      <c r="J41" s="11">
        <f t="shared" si="8"/>
        <v>38310</v>
      </c>
      <c r="K41" s="11">
        <v>13.5</v>
      </c>
      <c r="L41" s="11">
        <v>1</v>
      </c>
      <c r="M41" s="20">
        <f>(J41/$J$20)*H41*($C$1/L41)</f>
        <v>0.38242836102152555</v>
      </c>
      <c r="N41" s="90">
        <f t="shared" si="9"/>
        <v>2.8328026742335227E-2</v>
      </c>
    </row>
    <row r="42" spans="1:28" s="11" customFormat="1" x14ac:dyDescent="0.25">
      <c r="A42" s="29">
        <f t="shared" si="12"/>
        <v>171</v>
      </c>
      <c r="B42" s="5" t="s">
        <v>24</v>
      </c>
      <c r="C42" s="5">
        <v>2</v>
      </c>
      <c r="D42" s="5">
        <v>4</v>
      </c>
      <c r="E42" s="5">
        <v>100</v>
      </c>
      <c r="F42" s="11" t="s">
        <v>30</v>
      </c>
      <c r="G42">
        <v>2144</v>
      </c>
      <c r="H42" s="5">
        <v>2017</v>
      </c>
      <c r="I42" s="11">
        <v>0.1</v>
      </c>
      <c r="J42" s="11">
        <f t="shared" si="8"/>
        <v>21440</v>
      </c>
      <c r="K42" s="11">
        <v>13.5</v>
      </c>
      <c r="L42" s="11">
        <v>1</v>
      </c>
      <c r="M42" s="20">
        <f>(J42/$J$21)*H42*($C$1/L42)</f>
        <v>0.21037554751895435</v>
      </c>
      <c r="N42" s="90">
        <f t="shared" si="9"/>
        <v>1.5583373890292915E-2</v>
      </c>
    </row>
    <row r="43" spans="1:28" s="11" customFormat="1" x14ac:dyDescent="0.25">
      <c r="A43" s="29">
        <f t="shared" si="12"/>
        <v>172</v>
      </c>
      <c r="B43" s="5" t="s">
        <v>25</v>
      </c>
      <c r="C43" s="5">
        <v>2</v>
      </c>
      <c r="D43" s="5">
        <v>4</v>
      </c>
      <c r="E43" s="5">
        <v>100</v>
      </c>
      <c r="F43" s="11" t="s">
        <v>30</v>
      </c>
      <c r="G43">
        <v>2125</v>
      </c>
      <c r="H43" s="5">
        <v>2017</v>
      </c>
      <c r="I43" s="11">
        <v>0.1</v>
      </c>
      <c r="J43" s="11">
        <f t="shared" si="8"/>
        <v>21250</v>
      </c>
      <c r="K43" s="11">
        <v>13.5</v>
      </c>
      <c r="L43" s="11">
        <v>1</v>
      </c>
      <c r="M43" s="20">
        <f>(J43/$J$22)*H43*($C$1/L43)</f>
        <v>0.21120197939716248</v>
      </c>
      <c r="N43" s="90">
        <f t="shared" si="9"/>
        <v>1.5644591066456479E-2</v>
      </c>
    </row>
    <row r="44" spans="1:28" s="11" customFormat="1" x14ac:dyDescent="0.25">
      <c r="A44" s="29">
        <f t="shared" si="12"/>
        <v>173</v>
      </c>
      <c r="B44" s="5" t="s">
        <v>26</v>
      </c>
      <c r="C44" s="5">
        <v>2</v>
      </c>
      <c r="D44" s="5">
        <v>4</v>
      </c>
      <c r="E44" s="5">
        <v>100</v>
      </c>
      <c r="F44" s="11" t="s">
        <v>30</v>
      </c>
      <c r="G44">
        <v>2209</v>
      </c>
      <c r="H44" s="5">
        <v>2017</v>
      </c>
      <c r="I44" s="11">
        <v>0.1</v>
      </c>
      <c r="J44" s="11">
        <f t="shared" si="8"/>
        <v>22090</v>
      </c>
      <c r="K44" s="11">
        <v>13.5</v>
      </c>
      <c r="L44" s="11">
        <v>1</v>
      </c>
      <c r="M44" s="20">
        <f>(J44/$J$23)*H44*($C$1/L44)</f>
        <v>0.21334999548263528</v>
      </c>
      <c r="N44" s="90">
        <f t="shared" si="9"/>
        <v>1.5803703369084095E-2</v>
      </c>
    </row>
    <row r="45" spans="1:28" s="11" customFormat="1" x14ac:dyDescent="0.25">
      <c r="A45" s="29">
        <f t="shared" si="12"/>
        <v>174</v>
      </c>
      <c r="B45" s="5" t="s">
        <v>27</v>
      </c>
      <c r="C45" s="5">
        <v>2</v>
      </c>
      <c r="D45" s="5">
        <v>4</v>
      </c>
      <c r="E45" s="5">
        <v>125</v>
      </c>
      <c r="F45" s="11" t="s">
        <v>30</v>
      </c>
      <c r="G45">
        <v>1081</v>
      </c>
      <c r="H45" s="5">
        <v>2035</v>
      </c>
      <c r="I45" s="11">
        <v>0.1</v>
      </c>
      <c r="J45" s="11">
        <f t="shared" si="8"/>
        <v>10810</v>
      </c>
      <c r="K45" s="11">
        <v>13.5</v>
      </c>
      <c r="L45" s="11">
        <v>1</v>
      </c>
      <c r="M45" s="20">
        <f>(J45/$J$24)*H45*($C$1/L45)</f>
        <v>0.10624510652645393</v>
      </c>
      <c r="N45" s="90">
        <f t="shared" si="9"/>
        <v>7.8700078908484385E-3</v>
      </c>
    </row>
    <row r="46" spans="1:28" s="11" customFormat="1" x14ac:dyDescent="0.25">
      <c r="A46" s="29">
        <f t="shared" si="12"/>
        <v>175</v>
      </c>
      <c r="B46" s="5" t="s">
        <v>28</v>
      </c>
      <c r="C46" s="5">
        <v>2</v>
      </c>
      <c r="D46" s="5">
        <v>4</v>
      </c>
      <c r="E46" s="5">
        <v>125</v>
      </c>
      <c r="F46" s="11" t="s">
        <v>30</v>
      </c>
      <c r="G46">
        <v>1123</v>
      </c>
      <c r="H46" s="5">
        <v>2035</v>
      </c>
      <c r="I46" s="11">
        <v>0.1</v>
      </c>
      <c r="J46" s="11">
        <f t="shared" si="8"/>
        <v>11230</v>
      </c>
      <c r="K46" s="11">
        <v>13.5</v>
      </c>
      <c r="L46" s="11">
        <v>1</v>
      </c>
      <c r="M46" s="20">
        <f>(J46/$J$25)*H46*($C$1/L46)</f>
        <v>0.1090238757471016</v>
      </c>
      <c r="N46" s="90">
        <f t="shared" si="9"/>
        <v>8.0758426479334514E-3</v>
      </c>
    </row>
    <row r="47" spans="1:28" s="11" customFormat="1" x14ac:dyDescent="0.25">
      <c r="A47" s="29">
        <f t="shared" si="12"/>
        <v>176</v>
      </c>
      <c r="B47" s="5" t="s">
        <v>29</v>
      </c>
      <c r="C47" s="5">
        <v>2</v>
      </c>
      <c r="D47" s="5">
        <v>4</v>
      </c>
      <c r="E47" s="5">
        <v>125</v>
      </c>
      <c r="F47" s="11" t="s">
        <v>30</v>
      </c>
      <c r="G47">
        <v>1157</v>
      </c>
      <c r="H47" s="5">
        <v>2035</v>
      </c>
      <c r="I47" s="11">
        <v>0.1</v>
      </c>
      <c r="J47" s="11">
        <f t="shared" si="8"/>
        <v>11570</v>
      </c>
      <c r="K47" s="11">
        <v>13.5</v>
      </c>
      <c r="L47" s="11">
        <v>1</v>
      </c>
      <c r="M47" s="20">
        <f>(J47/$J$26)*H47*($C$1/L47)</f>
        <v>0.10999985455378865</v>
      </c>
      <c r="N47" s="90">
        <f t="shared" si="9"/>
        <v>8.1481373743547154E-3</v>
      </c>
    </row>
    <row r="48" spans="1:28" s="11" customFormat="1" x14ac:dyDescent="0.25">
      <c r="B48" s="5"/>
      <c r="C48" s="5"/>
      <c r="D48" s="5"/>
      <c r="E48" s="5"/>
      <c r="H48" s="5"/>
      <c r="M48" s="40"/>
      <c r="N48" s="90"/>
    </row>
    <row r="49" spans="1:14" s="11" customFormat="1" x14ac:dyDescent="0.25">
      <c r="B49" s="5"/>
      <c r="C49" s="5"/>
      <c r="D49" s="5"/>
      <c r="E49" s="5"/>
      <c r="H49" s="5"/>
      <c r="M49" s="40"/>
      <c r="N49" s="90"/>
    </row>
    <row r="50" spans="1:14" s="11" customFormat="1" x14ac:dyDescent="0.25">
      <c r="B50" s="5"/>
      <c r="C50" s="5"/>
      <c r="D50" s="5"/>
      <c r="E50" s="5"/>
      <c r="H50" s="5"/>
      <c r="M50" s="40"/>
      <c r="N50" s="90"/>
    </row>
    <row r="51" spans="1:14" s="11" customFormat="1" x14ac:dyDescent="0.25">
      <c r="A51" s="29">
        <f>A47+1</f>
        <v>177</v>
      </c>
      <c r="B51" s="5" t="s">
        <v>11</v>
      </c>
      <c r="C51" s="5">
        <v>2</v>
      </c>
      <c r="D51" s="5">
        <v>4</v>
      </c>
      <c r="E51" s="5">
        <v>5</v>
      </c>
      <c r="F51" s="11" t="s">
        <v>38</v>
      </c>
      <c r="G51">
        <v>1370</v>
      </c>
      <c r="H51" s="5">
        <v>2004</v>
      </c>
      <c r="I51" s="11">
        <v>0.4</v>
      </c>
      <c r="J51" s="11">
        <f t="shared" ref="J51:J68" si="13">G51/I51</f>
        <v>3425</v>
      </c>
      <c r="K51" s="11">
        <v>13.5</v>
      </c>
      <c r="L51" s="11">
        <v>1</v>
      </c>
      <c r="M51" s="20">
        <f>(J51/$J$9)*H51*($C$1/L51)</f>
        <v>3.5115556885533909E-2</v>
      </c>
      <c r="N51" s="90">
        <f t="shared" si="9"/>
        <v>2.6011523618914008E-3</v>
      </c>
    </row>
    <row r="52" spans="1:14" s="11" customFormat="1" x14ac:dyDescent="0.25">
      <c r="A52" s="29">
        <f>A51+1</f>
        <v>178</v>
      </c>
      <c r="B52" s="5" t="s">
        <v>13</v>
      </c>
      <c r="C52" s="5">
        <v>2</v>
      </c>
      <c r="D52" s="5">
        <v>4</v>
      </c>
      <c r="E52" s="5">
        <v>5</v>
      </c>
      <c r="F52" s="11" t="s">
        <v>38</v>
      </c>
      <c r="G52">
        <v>1389</v>
      </c>
      <c r="H52" s="5">
        <v>2004</v>
      </c>
      <c r="I52" s="11">
        <v>0.4</v>
      </c>
      <c r="J52" s="11">
        <f t="shared" si="13"/>
        <v>3472.5</v>
      </c>
      <c r="K52" s="11">
        <v>13.5</v>
      </c>
      <c r="L52" s="11">
        <v>1</v>
      </c>
      <c r="M52" s="20">
        <f>(J52/$J$10)*H52*($C$1/L52)</f>
        <v>3.6041626275260918E-2</v>
      </c>
      <c r="N52" s="90">
        <f t="shared" si="9"/>
        <v>2.6697500944637717E-3</v>
      </c>
    </row>
    <row r="53" spans="1:14" s="11" customFormat="1" x14ac:dyDescent="0.25">
      <c r="A53" s="29">
        <f t="shared" ref="A53:A68" si="14">A52+1</f>
        <v>179</v>
      </c>
      <c r="B53" s="5" t="s">
        <v>14</v>
      </c>
      <c r="C53" s="5">
        <v>2</v>
      </c>
      <c r="D53" s="5">
        <v>4</v>
      </c>
      <c r="E53" s="5">
        <v>5</v>
      </c>
      <c r="F53" s="11" t="s">
        <v>38</v>
      </c>
      <c r="G53">
        <v>3006</v>
      </c>
      <c r="H53" s="5">
        <v>2004</v>
      </c>
      <c r="I53" s="11">
        <v>0.4</v>
      </c>
      <c r="J53" s="11">
        <f t="shared" si="13"/>
        <v>7515</v>
      </c>
      <c r="K53" s="11">
        <v>13.5</v>
      </c>
      <c r="L53" s="11">
        <v>1</v>
      </c>
      <c r="M53" s="20">
        <f>(J53/$J$11)*H53*($C$1/L53)</f>
        <v>7.4863829747322225E-2</v>
      </c>
      <c r="N53" s="90">
        <f t="shared" si="9"/>
        <v>5.5454688701720165E-3</v>
      </c>
    </row>
    <row r="54" spans="1:14" s="11" customFormat="1" x14ac:dyDescent="0.25">
      <c r="A54" s="29">
        <f t="shared" si="14"/>
        <v>180</v>
      </c>
      <c r="B54" s="5" t="s">
        <v>15</v>
      </c>
      <c r="C54" s="5">
        <v>2</v>
      </c>
      <c r="D54" s="5">
        <v>4</v>
      </c>
      <c r="E54" s="5">
        <v>25</v>
      </c>
      <c r="F54" s="11" t="s">
        <v>38</v>
      </c>
      <c r="G54">
        <v>1317</v>
      </c>
      <c r="H54" s="5">
        <v>2005</v>
      </c>
      <c r="I54" s="11">
        <v>0.4</v>
      </c>
      <c r="J54" s="11">
        <f t="shared" si="13"/>
        <v>3292.5</v>
      </c>
      <c r="K54" s="11">
        <v>13.5</v>
      </c>
      <c r="L54" s="11">
        <v>1</v>
      </c>
      <c r="M54" s="20">
        <f>(J54/$J$12)*H54*($C$1/L54)</f>
        <v>3.2787082286903073E-2</v>
      </c>
      <c r="N54" s="90">
        <f t="shared" si="9"/>
        <v>2.4286727619928202E-3</v>
      </c>
    </row>
    <row r="55" spans="1:14" s="11" customFormat="1" x14ac:dyDescent="0.25">
      <c r="A55" s="29">
        <f t="shared" si="14"/>
        <v>181</v>
      </c>
      <c r="B55" s="5" t="s">
        <v>16</v>
      </c>
      <c r="C55" s="5">
        <v>2</v>
      </c>
      <c r="D55" s="5">
        <v>4</v>
      </c>
      <c r="E55" s="5">
        <v>25</v>
      </c>
      <c r="F55" s="11" t="s">
        <v>38</v>
      </c>
      <c r="G55">
        <v>2424</v>
      </c>
      <c r="H55" s="5">
        <v>2005</v>
      </c>
      <c r="I55" s="11">
        <v>0.4</v>
      </c>
      <c r="J55" s="11">
        <f t="shared" si="13"/>
        <v>6060</v>
      </c>
      <c r="K55" s="11">
        <v>13.5</v>
      </c>
      <c r="L55" s="11">
        <v>1</v>
      </c>
      <c r="M55" s="20">
        <f>(J55/$J$13)*H55*($C$1/L55)</f>
        <v>6.3483694473471491E-2</v>
      </c>
      <c r="N55" s="90">
        <f t="shared" si="9"/>
        <v>4.702495886923814E-3</v>
      </c>
    </row>
    <row r="56" spans="1:14" s="11" customFormat="1" x14ac:dyDescent="0.25">
      <c r="A56" s="29">
        <f t="shared" si="14"/>
        <v>182</v>
      </c>
      <c r="B56" s="5" t="s">
        <v>17</v>
      </c>
      <c r="C56" s="5">
        <v>2</v>
      </c>
      <c r="D56" s="5">
        <v>4</v>
      </c>
      <c r="E56" s="5">
        <v>25</v>
      </c>
      <c r="F56" s="11" t="s">
        <v>38</v>
      </c>
      <c r="G56">
        <v>1425</v>
      </c>
      <c r="H56" s="5">
        <v>2005</v>
      </c>
      <c r="I56" s="11">
        <v>0.4</v>
      </c>
      <c r="J56" s="11">
        <f t="shared" si="13"/>
        <v>3562.5</v>
      </c>
      <c r="K56" s="11">
        <v>13.5</v>
      </c>
      <c r="L56" s="11">
        <v>1</v>
      </c>
      <c r="M56" s="20">
        <f>(J56/$J$14)*H56*($C$1/L56)</f>
        <v>3.6833666981260581E-2</v>
      </c>
      <c r="N56" s="90">
        <f t="shared" si="9"/>
        <v>2.7284197763896728E-3</v>
      </c>
    </row>
    <row r="57" spans="1:14" s="11" customFormat="1" x14ac:dyDescent="0.25">
      <c r="A57" s="29">
        <f t="shared" si="14"/>
        <v>183</v>
      </c>
      <c r="B57" s="5" t="s">
        <v>18</v>
      </c>
      <c r="C57" s="5">
        <v>2</v>
      </c>
      <c r="D57" s="5">
        <v>4</v>
      </c>
      <c r="E57" s="5">
        <v>45</v>
      </c>
      <c r="F57" s="11" t="s">
        <v>38</v>
      </c>
      <c r="G57">
        <v>1238</v>
      </c>
      <c r="H57" s="5">
        <v>2001</v>
      </c>
      <c r="I57" s="11">
        <v>0.4</v>
      </c>
      <c r="J57" s="11">
        <f t="shared" si="13"/>
        <v>3095</v>
      </c>
      <c r="K57" s="11">
        <v>13.5</v>
      </c>
      <c r="L57" s="11">
        <v>1</v>
      </c>
      <c r="M57" s="20">
        <f>(J57/$J$15)*H57*($C$1/L57)</f>
        <v>3.0690419354838711E-2</v>
      </c>
      <c r="N57" s="90">
        <f t="shared" si="9"/>
        <v>2.2733643966547194E-3</v>
      </c>
    </row>
    <row r="58" spans="1:14" s="11" customFormat="1" x14ac:dyDescent="0.25">
      <c r="A58" s="29">
        <f t="shared" si="14"/>
        <v>184</v>
      </c>
      <c r="B58" s="5" t="s">
        <v>19</v>
      </c>
      <c r="C58" s="5">
        <v>2</v>
      </c>
      <c r="D58" s="5">
        <v>4</v>
      </c>
      <c r="E58" s="5">
        <v>45</v>
      </c>
      <c r="F58" s="11" t="s">
        <v>38</v>
      </c>
      <c r="G58">
        <v>1057</v>
      </c>
      <c r="H58" s="5">
        <v>2001</v>
      </c>
      <c r="I58" s="11">
        <v>0.4</v>
      </c>
      <c r="J58" s="11">
        <f t="shared" si="13"/>
        <v>2642.5</v>
      </c>
      <c r="K58" s="11">
        <v>13.5</v>
      </c>
      <c r="L58" s="11">
        <v>1</v>
      </c>
      <c r="M58" s="20">
        <f>(J58/$J$16)*H58*($C$1/L58)</f>
        <v>2.7357528700287004E-2</v>
      </c>
      <c r="N58" s="90">
        <f t="shared" si="9"/>
        <v>2.0264836074286672E-3</v>
      </c>
    </row>
    <row r="59" spans="1:14" s="11" customFormat="1" x14ac:dyDescent="0.25">
      <c r="A59" s="29">
        <f t="shared" si="14"/>
        <v>185</v>
      </c>
      <c r="B59" s="5" t="s">
        <v>20</v>
      </c>
      <c r="C59" s="5">
        <v>2</v>
      </c>
      <c r="D59" s="5">
        <v>4</v>
      </c>
      <c r="E59" s="5">
        <v>45</v>
      </c>
      <c r="F59" s="11" t="s">
        <v>38</v>
      </c>
      <c r="G59">
        <v>1014</v>
      </c>
      <c r="H59" s="5">
        <v>2001</v>
      </c>
      <c r="I59" s="11">
        <v>0.4</v>
      </c>
      <c r="J59" s="11">
        <f t="shared" si="13"/>
        <v>2535</v>
      </c>
      <c r="K59" s="11">
        <v>13.5</v>
      </c>
      <c r="L59" s="11">
        <v>1</v>
      </c>
      <c r="M59" s="20">
        <f>(J59/$J$17)*H59*($C$1/L59)</f>
        <v>2.7184552964730626E-2</v>
      </c>
      <c r="N59" s="90">
        <f t="shared" si="9"/>
        <v>2.0136705899800465E-3</v>
      </c>
    </row>
    <row r="60" spans="1:14" s="11" customFormat="1" x14ac:dyDescent="0.25">
      <c r="A60" s="29">
        <f t="shared" si="14"/>
        <v>186</v>
      </c>
      <c r="B60" s="5" t="s">
        <v>21</v>
      </c>
      <c r="C60" s="5">
        <v>2</v>
      </c>
      <c r="D60" s="5">
        <v>4</v>
      </c>
      <c r="E60" s="5">
        <v>75</v>
      </c>
      <c r="F60" s="11" t="s">
        <v>38</v>
      </c>
      <c r="G60">
        <v>491</v>
      </c>
      <c r="H60" s="5">
        <v>2009</v>
      </c>
      <c r="I60" s="11">
        <v>0.4</v>
      </c>
      <c r="J60" s="11">
        <f t="shared" si="13"/>
        <v>1227.5</v>
      </c>
      <c r="K60" s="11">
        <v>13.5</v>
      </c>
      <c r="L60" s="11">
        <v>1</v>
      </c>
      <c r="M60" s="20">
        <f>(J60/$J$18)*H60*($C$1/L60)</f>
        <v>1.2512974141232336E-2</v>
      </c>
      <c r="N60" s="90">
        <f t="shared" si="9"/>
        <v>9.2688697342461753E-4</v>
      </c>
    </row>
    <row r="61" spans="1:14" s="11" customFormat="1" x14ac:dyDescent="0.25">
      <c r="A61" s="29">
        <f t="shared" si="14"/>
        <v>187</v>
      </c>
      <c r="B61" s="5" t="s">
        <v>22</v>
      </c>
      <c r="C61" s="5">
        <v>2</v>
      </c>
      <c r="D61" s="5">
        <v>4</v>
      </c>
      <c r="E61" s="5">
        <v>75</v>
      </c>
      <c r="F61" s="11" t="s">
        <v>38</v>
      </c>
      <c r="G61">
        <v>560</v>
      </c>
      <c r="H61" s="5">
        <v>2009</v>
      </c>
      <c r="I61" s="11">
        <v>0.4</v>
      </c>
      <c r="J61" s="11">
        <f t="shared" si="13"/>
        <v>1400</v>
      </c>
      <c r="K61" s="11">
        <v>13.5</v>
      </c>
      <c r="L61" s="11">
        <v>1</v>
      </c>
      <c r="M61" s="20">
        <f>(J61/$J$19)*H61*($C$1/L61)</f>
        <v>1.4073887346815462E-2</v>
      </c>
      <c r="N61" s="90">
        <f t="shared" si="9"/>
        <v>1.0425101738381823E-3</v>
      </c>
    </row>
    <row r="62" spans="1:14" s="11" customFormat="1" x14ac:dyDescent="0.25">
      <c r="A62" s="29">
        <f t="shared" si="14"/>
        <v>188</v>
      </c>
      <c r="B62" s="5" t="s">
        <v>23</v>
      </c>
      <c r="C62" s="5">
        <v>2</v>
      </c>
      <c r="D62" s="5">
        <v>4</v>
      </c>
      <c r="E62" s="5">
        <v>75</v>
      </c>
      <c r="F62" s="11" t="s">
        <v>38</v>
      </c>
      <c r="G62">
        <v>602</v>
      </c>
      <c r="H62" s="5">
        <v>2009</v>
      </c>
      <c r="I62" s="11">
        <v>0.4</v>
      </c>
      <c r="J62" s="11">
        <f t="shared" si="13"/>
        <v>1505</v>
      </c>
      <c r="K62" s="11">
        <v>13.5</v>
      </c>
      <c r="L62" s="11">
        <v>1</v>
      </c>
      <c r="M62" s="20">
        <f>(J62/$J$20)*H62*($C$1/L62)</f>
        <v>1.5023614809120229E-2</v>
      </c>
      <c r="N62" s="90">
        <f t="shared" si="9"/>
        <v>1.112860356231128E-3</v>
      </c>
    </row>
    <row r="63" spans="1:14" s="11" customFormat="1" x14ac:dyDescent="0.25">
      <c r="A63" s="29">
        <f t="shared" si="14"/>
        <v>189</v>
      </c>
      <c r="B63" s="5" t="s">
        <v>24</v>
      </c>
      <c r="C63" s="5">
        <v>2</v>
      </c>
      <c r="D63" s="5">
        <v>4</v>
      </c>
      <c r="E63" s="5">
        <v>100</v>
      </c>
      <c r="F63" s="11" t="s">
        <v>38</v>
      </c>
      <c r="G63">
        <v>291</v>
      </c>
      <c r="H63" s="5">
        <v>2017</v>
      </c>
      <c r="I63" s="11">
        <v>0.4</v>
      </c>
      <c r="J63" s="11">
        <f t="shared" si="13"/>
        <v>727.5</v>
      </c>
      <c r="K63" s="11">
        <v>13.5</v>
      </c>
      <c r="L63" s="11">
        <v>1</v>
      </c>
      <c r="M63" s="20">
        <f>(J63/$J$21)*H63*($C$1/L63)</f>
        <v>7.1384426688451156E-3</v>
      </c>
      <c r="N63" s="90">
        <f t="shared" si="9"/>
        <v>5.2877353102556408E-4</v>
      </c>
    </row>
    <row r="64" spans="1:14" s="11" customFormat="1" x14ac:dyDescent="0.25">
      <c r="A64" s="29">
        <f t="shared" si="14"/>
        <v>190</v>
      </c>
      <c r="B64" s="5" t="s">
        <v>25</v>
      </c>
      <c r="C64" s="5">
        <v>2</v>
      </c>
      <c r="D64" s="5">
        <v>4</v>
      </c>
      <c r="E64" s="5">
        <v>100</v>
      </c>
      <c r="F64" s="11" t="s">
        <v>38</v>
      </c>
      <c r="G64">
        <v>275</v>
      </c>
      <c r="H64" s="5">
        <v>2017</v>
      </c>
      <c r="I64" s="11">
        <v>0.4</v>
      </c>
      <c r="J64" s="11">
        <f t="shared" si="13"/>
        <v>687.5</v>
      </c>
      <c r="K64" s="11">
        <v>13.5</v>
      </c>
      <c r="L64" s="11">
        <v>1</v>
      </c>
      <c r="M64" s="20">
        <f>(J64/$J$22)*H64*($C$1/L64)</f>
        <v>6.8330052157905509E-3</v>
      </c>
      <c r="N64" s="90">
        <f t="shared" si="9"/>
        <v>5.0614853450300381E-4</v>
      </c>
    </row>
    <row r="65" spans="1:14" s="11" customFormat="1" x14ac:dyDescent="0.25">
      <c r="A65" s="29">
        <f t="shared" si="14"/>
        <v>191</v>
      </c>
      <c r="B65" s="5" t="s">
        <v>26</v>
      </c>
      <c r="C65" s="5">
        <v>2</v>
      </c>
      <c r="D65" s="5">
        <v>4</v>
      </c>
      <c r="E65" s="5">
        <v>100</v>
      </c>
      <c r="F65" s="11" t="s">
        <v>38</v>
      </c>
      <c r="G65">
        <v>315</v>
      </c>
      <c r="H65" s="5">
        <v>2017</v>
      </c>
      <c r="I65" s="11">
        <v>0.4</v>
      </c>
      <c r="J65" s="11">
        <f t="shared" si="13"/>
        <v>787.5</v>
      </c>
      <c r="K65" s="11">
        <v>13.5</v>
      </c>
      <c r="L65" s="11">
        <v>1</v>
      </c>
      <c r="M65" s="20">
        <f>(J65/$J$23)*H65*($C$1/L65)</f>
        <v>7.6058452441183921E-3</v>
      </c>
      <c r="N65" s="90">
        <f t="shared" si="9"/>
        <v>5.6339594400876976E-4</v>
      </c>
    </row>
    <row r="66" spans="1:14" s="11" customFormat="1" x14ac:dyDescent="0.25">
      <c r="A66" s="29">
        <f t="shared" si="14"/>
        <v>192</v>
      </c>
      <c r="B66" s="5" t="s">
        <v>27</v>
      </c>
      <c r="C66" s="5">
        <v>2</v>
      </c>
      <c r="D66" s="5">
        <v>4</v>
      </c>
      <c r="E66" s="5">
        <v>125</v>
      </c>
      <c r="F66" s="11" t="s">
        <v>38</v>
      </c>
      <c r="G66">
        <v>173</v>
      </c>
      <c r="H66" s="5">
        <v>2035</v>
      </c>
      <c r="I66" s="11">
        <v>0.4</v>
      </c>
      <c r="J66" s="11">
        <f t="shared" si="13"/>
        <v>432.5</v>
      </c>
      <c r="K66" s="11">
        <v>13.5</v>
      </c>
      <c r="L66" s="11">
        <v>1</v>
      </c>
      <c r="M66" s="20">
        <f>(J66/$J$24)*H66*($C$1/L66)</f>
        <v>4.2507871020065974E-3</v>
      </c>
      <c r="N66" s="90">
        <f t="shared" si="9"/>
        <v>3.1487311866715539E-4</v>
      </c>
    </row>
    <row r="67" spans="1:14" s="11" customFormat="1" x14ac:dyDescent="0.25">
      <c r="A67" s="29">
        <f t="shared" si="14"/>
        <v>193</v>
      </c>
      <c r="B67" s="5" t="s">
        <v>28</v>
      </c>
      <c r="C67" s="5">
        <v>2</v>
      </c>
      <c r="D67" s="5">
        <v>4</v>
      </c>
      <c r="E67" s="5">
        <v>125</v>
      </c>
      <c r="F67" s="11" t="s">
        <v>38</v>
      </c>
      <c r="G67">
        <v>167</v>
      </c>
      <c r="H67" s="5">
        <v>2035</v>
      </c>
      <c r="I67" s="11">
        <v>0.4</v>
      </c>
      <c r="J67" s="11">
        <f t="shared" si="13"/>
        <v>417.5</v>
      </c>
      <c r="K67" s="11">
        <v>13.5</v>
      </c>
      <c r="L67" s="11">
        <v>1</v>
      </c>
      <c r="M67" s="20">
        <f>(J67/$J$25)*H67*($C$1/L67)</f>
        <v>4.0532028605890398E-3</v>
      </c>
      <c r="N67" s="90">
        <f t="shared" si="9"/>
        <v>3.0023724893252148E-4</v>
      </c>
    </row>
    <row r="68" spans="1:14" s="11" customFormat="1" x14ac:dyDescent="0.25">
      <c r="A68" s="29">
        <f t="shared" si="14"/>
        <v>194</v>
      </c>
      <c r="B68" s="5" t="s">
        <v>29</v>
      </c>
      <c r="C68" s="5">
        <v>2</v>
      </c>
      <c r="D68" s="5">
        <v>4</v>
      </c>
      <c r="E68" s="5">
        <v>125</v>
      </c>
      <c r="F68" s="11" t="s">
        <v>38</v>
      </c>
      <c r="G68">
        <v>145</v>
      </c>
      <c r="H68" s="5">
        <v>2035</v>
      </c>
      <c r="I68" s="11">
        <v>0.4</v>
      </c>
      <c r="J68" s="11">
        <f t="shared" si="13"/>
        <v>362.5</v>
      </c>
      <c r="K68" s="11">
        <v>13.5</v>
      </c>
      <c r="L68" s="11">
        <v>1</v>
      </c>
      <c r="M68" s="20">
        <f>(J68/$J$26)*H68*($C$1/L68)</f>
        <v>3.4464085804449774E-3</v>
      </c>
      <c r="N68" s="90">
        <f t="shared" si="9"/>
        <v>2.5528952447740575E-4</v>
      </c>
    </row>
    <row r="69" spans="1:14" s="11" customFormat="1" x14ac:dyDescent="0.25">
      <c r="B69" s="5"/>
      <c r="C69" s="5"/>
      <c r="D69" s="5"/>
      <c r="E69" s="5"/>
      <c r="H69" s="5"/>
      <c r="M69" s="40"/>
      <c r="N69" s="90"/>
    </row>
    <row r="70" spans="1:14" s="11" customFormat="1" x14ac:dyDescent="0.25">
      <c r="B70" s="5"/>
      <c r="C70" s="5"/>
      <c r="D70" s="5"/>
      <c r="E70" s="5"/>
      <c r="H70" s="5"/>
      <c r="M70" s="40"/>
      <c r="N70" s="90"/>
    </row>
    <row r="71" spans="1:14" s="11" customFormat="1" x14ac:dyDescent="0.25">
      <c r="B71" s="5"/>
      <c r="C71" s="5"/>
      <c r="D71" s="5"/>
      <c r="E71" s="5"/>
      <c r="H71" s="5"/>
      <c r="M71" s="40"/>
      <c r="N71" s="90"/>
    </row>
    <row r="72" spans="1:14" s="11" customFormat="1" ht="19.5" customHeight="1" x14ac:dyDescent="0.25">
      <c r="A72" s="29">
        <f>A68+1</f>
        <v>195</v>
      </c>
      <c r="B72" s="5" t="s">
        <v>11</v>
      </c>
      <c r="C72" s="5">
        <v>2</v>
      </c>
      <c r="D72" s="5">
        <v>4</v>
      </c>
      <c r="E72" s="5">
        <v>5</v>
      </c>
      <c r="F72" s="11" t="s">
        <v>39</v>
      </c>
      <c r="G72">
        <v>1583</v>
      </c>
      <c r="H72" s="5">
        <v>2004</v>
      </c>
      <c r="I72" s="11">
        <v>0.4</v>
      </c>
      <c r="J72" s="11">
        <f t="shared" ref="J72:J89" si="15">G72/I72</f>
        <v>3957.5</v>
      </c>
      <c r="K72" s="11">
        <v>13.5</v>
      </c>
      <c r="L72" s="11">
        <v>1</v>
      </c>
      <c r="M72" s="20">
        <f>(J72/$J$9)*H72*($C$1/L72)</f>
        <v>4.0575128868467286E-2</v>
      </c>
      <c r="N72" s="90">
        <f t="shared" si="9"/>
        <v>3.005565101367947E-3</v>
      </c>
    </row>
    <row r="73" spans="1:14" s="11" customFormat="1" x14ac:dyDescent="0.25">
      <c r="A73" s="29">
        <f>A72+1</f>
        <v>196</v>
      </c>
      <c r="B73" s="5" t="s">
        <v>13</v>
      </c>
      <c r="C73" s="5">
        <v>2</v>
      </c>
      <c r="D73" s="5">
        <v>4</v>
      </c>
      <c r="E73" s="5">
        <v>5</v>
      </c>
      <c r="F73" s="11" t="s">
        <v>39</v>
      </c>
      <c r="G73">
        <v>1522</v>
      </c>
      <c r="H73" s="5">
        <v>2004</v>
      </c>
      <c r="I73" s="11">
        <v>0.4</v>
      </c>
      <c r="J73" s="11">
        <f t="shared" si="15"/>
        <v>3805</v>
      </c>
      <c r="K73" s="11">
        <v>13.5</v>
      </c>
      <c r="L73" s="11">
        <v>1</v>
      </c>
      <c r="M73" s="20">
        <f>(J73/$J$10)*H73*($C$1/L73)</f>
        <v>3.9492696321776183E-2</v>
      </c>
      <c r="N73" s="90">
        <f t="shared" si="9"/>
        <v>2.9253849127241615E-3</v>
      </c>
    </row>
    <row r="74" spans="1:14" s="11" customFormat="1" x14ac:dyDescent="0.25">
      <c r="A74" s="29">
        <f t="shared" ref="A74:A89" si="16">A73+1</f>
        <v>197</v>
      </c>
      <c r="B74" s="5" t="s">
        <v>14</v>
      </c>
      <c r="C74" s="5">
        <v>2</v>
      </c>
      <c r="D74" s="5">
        <v>4</v>
      </c>
      <c r="E74" s="5">
        <v>5</v>
      </c>
      <c r="F74" s="11" t="s">
        <v>39</v>
      </c>
      <c r="G74">
        <v>1423</v>
      </c>
      <c r="H74" s="5">
        <v>2004</v>
      </c>
      <c r="I74" s="11">
        <v>0.4</v>
      </c>
      <c r="J74" s="11">
        <f t="shared" si="15"/>
        <v>3557.5</v>
      </c>
      <c r="K74" s="11">
        <v>13.5</v>
      </c>
      <c r="L74" s="11">
        <v>1</v>
      </c>
      <c r="M74" s="20">
        <f>(J74/$J$11)*H74*($C$1/L74)</f>
        <v>3.5439530848449606E-2</v>
      </c>
      <c r="N74" s="90">
        <f t="shared" si="9"/>
        <v>2.6251504332184894E-3</v>
      </c>
    </row>
    <row r="75" spans="1:14" s="11" customFormat="1" x14ac:dyDescent="0.25">
      <c r="A75" s="29">
        <f t="shared" si="16"/>
        <v>198</v>
      </c>
      <c r="B75" s="5" t="s">
        <v>15</v>
      </c>
      <c r="C75" s="5">
        <v>2</v>
      </c>
      <c r="D75" s="5">
        <v>4</v>
      </c>
      <c r="E75" s="5">
        <v>25</v>
      </c>
      <c r="F75" s="11" t="s">
        <v>39</v>
      </c>
      <c r="G75">
        <v>1506</v>
      </c>
      <c r="H75" s="5">
        <v>2005</v>
      </c>
      <c r="I75" s="11">
        <v>0.4</v>
      </c>
      <c r="J75" s="11">
        <f t="shared" si="15"/>
        <v>3765</v>
      </c>
      <c r="K75" s="11">
        <v>13.5</v>
      </c>
      <c r="L75" s="11">
        <v>1</v>
      </c>
      <c r="M75" s="20">
        <f>(J75/$J$12)*H75*($C$1/L75)</f>
        <v>3.7492289995501915E-2</v>
      </c>
      <c r="N75" s="90">
        <f t="shared" si="9"/>
        <v>2.7772066663334753E-3</v>
      </c>
    </row>
    <row r="76" spans="1:14" s="11" customFormat="1" x14ac:dyDescent="0.25">
      <c r="A76" s="29">
        <f t="shared" si="16"/>
        <v>199</v>
      </c>
      <c r="B76" s="5" t="s">
        <v>16</v>
      </c>
      <c r="C76" s="5">
        <v>2</v>
      </c>
      <c r="D76" s="5">
        <v>4</v>
      </c>
      <c r="E76" s="5">
        <v>25</v>
      </c>
      <c r="F76" s="11" t="s">
        <v>39</v>
      </c>
      <c r="G76">
        <v>1663</v>
      </c>
      <c r="H76" s="5">
        <v>2005</v>
      </c>
      <c r="I76" s="11">
        <v>0.4</v>
      </c>
      <c r="J76" s="11">
        <f t="shared" si="15"/>
        <v>4157.5</v>
      </c>
      <c r="K76" s="11">
        <v>13.5</v>
      </c>
      <c r="L76" s="11">
        <v>1</v>
      </c>
      <c r="M76" s="20">
        <f>(J76/$J$13)*H76*($C$1/L76)</f>
        <v>4.3553376200240544E-2</v>
      </c>
      <c r="N76" s="90">
        <f t="shared" si="9"/>
        <v>3.2261760148326328E-3</v>
      </c>
    </row>
    <row r="77" spans="1:14" s="11" customFormat="1" x14ac:dyDescent="0.25">
      <c r="A77" s="29">
        <f t="shared" si="16"/>
        <v>200</v>
      </c>
      <c r="B77" s="5" t="s">
        <v>17</v>
      </c>
      <c r="C77" s="5">
        <v>2</v>
      </c>
      <c r="D77" s="5">
        <v>4</v>
      </c>
      <c r="E77" s="5">
        <v>25</v>
      </c>
      <c r="F77" s="11" t="s">
        <v>39</v>
      </c>
      <c r="G77">
        <v>2103</v>
      </c>
      <c r="H77" s="5">
        <v>2005</v>
      </c>
      <c r="I77" s="11">
        <v>0.4</v>
      </c>
      <c r="J77" s="11">
        <f t="shared" si="15"/>
        <v>5257.5</v>
      </c>
      <c r="K77" s="11">
        <v>13.5</v>
      </c>
      <c r="L77" s="11">
        <v>1</v>
      </c>
      <c r="M77" s="20">
        <f>(J77/$J$14)*H77*($C$1/L77)</f>
        <v>5.4358738008134032E-2</v>
      </c>
      <c r="N77" s="90">
        <f t="shared" si="9"/>
        <v>4.0265731857877058E-3</v>
      </c>
    </row>
    <row r="78" spans="1:14" s="11" customFormat="1" x14ac:dyDescent="0.25">
      <c r="A78" s="29">
        <f t="shared" si="16"/>
        <v>201</v>
      </c>
      <c r="B78" s="5" t="s">
        <v>18</v>
      </c>
      <c r="C78" s="5">
        <v>2</v>
      </c>
      <c r="D78" s="5">
        <v>4</v>
      </c>
      <c r="E78" s="5">
        <v>45</v>
      </c>
      <c r="F78" s="11" t="s">
        <v>39</v>
      </c>
      <c r="G78">
        <v>1896</v>
      </c>
      <c r="H78" s="5">
        <v>2001</v>
      </c>
      <c r="I78" s="11">
        <v>0.4</v>
      </c>
      <c r="J78" s="11">
        <f t="shared" si="15"/>
        <v>4740</v>
      </c>
      <c r="K78" s="11">
        <v>13.5</v>
      </c>
      <c r="L78" s="11">
        <v>1</v>
      </c>
      <c r="M78" s="20">
        <f>(J78/$J$15)*H78*($C$1/L78)</f>
        <v>4.7002451612903222E-2</v>
      </c>
      <c r="N78" s="90">
        <f t="shared" si="9"/>
        <v>3.4816630824372756E-3</v>
      </c>
    </row>
    <row r="79" spans="1:14" s="11" customFormat="1" x14ac:dyDescent="0.25">
      <c r="A79" s="29">
        <f t="shared" si="16"/>
        <v>202</v>
      </c>
      <c r="B79" s="5" t="s">
        <v>19</v>
      </c>
      <c r="C79" s="5">
        <v>2</v>
      </c>
      <c r="D79" s="5">
        <v>4</v>
      </c>
      <c r="E79" s="5">
        <v>45</v>
      </c>
      <c r="F79" s="11" t="s">
        <v>39</v>
      </c>
      <c r="G79">
        <v>1994</v>
      </c>
      <c r="H79" s="5">
        <v>2001</v>
      </c>
      <c r="I79" s="11">
        <v>0.4</v>
      </c>
      <c r="J79" s="11">
        <f t="shared" si="15"/>
        <v>4985</v>
      </c>
      <c r="K79" s="11">
        <v>13.5</v>
      </c>
      <c r="L79" s="11">
        <v>1</v>
      </c>
      <c r="M79" s="20">
        <f>(J79/$J$16)*H79*($C$1/L79)</f>
        <v>5.1609188484741997E-2</v>
      </c>
      <c r="N79" s="90">
        <f t="shared" si="9"/>
        <v>3.8229028507216294E-3</v>
      </c>
    </row>
    <row r="80" spans="1:14" s="11" customFormat="1" x14ac:dyDescent="0.25">
      <c r="A80" s="29">
        <f t="shared" si="16"/>
        <v>203</v>
      </c>
      <c r="B80" s="5" t="s">
        <v>20</v>
      </c>
      <c r="C80" s="5">
        <v>2</v>
      </c>
      <c r="D80" s="5">
        <v>4</v>
      </c>
      <c r="E80" s="5">
        <v>45</v>
      </c>
      <c r="F80" s="11" t="s">
        <v>39</v>
      </c>
      <c r="G80">
        <v>2107</v>
      </c>
      <c r="H80" s="5">
        <v>2001</v>
      </c>
      <c r="I80" s="11">
        <v>0.4</v>
      </c>
      <c r="J80" s="11">
        <f t="shared" si="15"/>
        <v>5267.5</v>
      </c>
      <c r="K80" s="11">
        <v>13.5</v>
      </c>
      <c r="L80" s="11">
        <v>1</v>
      </c>
      <c r="M80" s="20">
        <f>(J80/$J$17)*H80*($C$1/L80)</f>
        <v>5.6487034612117779E-2</v>
      </c>
      <c r="N80" s="90">
        <f t="shared" si="9"/>
        <v>4.1842247860827981E-3</v>
      </c>
    </row>
    <row r="81" spans="1:14" s="11" customFormat="1" x14ac:dyDescent="0.25">
      <c r="A81" s="29">
        <f t="shared" si="16"/>
        <v>204</v>
      </c>
      <c r="B81" s="5" t="s">
        <v>21</v>
      </c>
      <c r="C81" s="5">
        <v>2</v>
      </c>
      <c r="D81" s="5">
        <v>4</v>
      </c>
      <c r="E81" s="5">
        <v>75</v>
      </c>
      <c r="F81" s="11" t="s">
        <v>39</v>
      </c>
      <c r="G81">
        <v>1219</v>
      </c>
      <c r="H81" s="5">
        <v>2009</v>
      </c>
      <c r="I81" s="11">
        <v>0.4</v>
      </c>
      <c r="J81" s="11">
        <f t="shared" si="15"/>
        <v>3047.5</v>
      </c>
      <c r="K81" s="11">
        <v>13.5</v>
      </c>
      <c r="L81" s="11">
        <v>1</v>
      </c>
      <c r="M81" s="20">
        <f>(J81/$J$18)*H81*($C$1/L81)</f>
        <v>3.1065815637804924E-2</v>
      </c>
      <c r="N81" s="90">
        <f t="shared" si="9"/>
        <v>2.3011715287262905E-3</v>
      </c>
    </row>
    <row r="82" spans="1:14" s="11" customFormat="1" x14ac:dyDescent="0.25">
      <c r="A82" s="29">
        <f t="shared" si="16"/>
        <v>205</v>
      </c>
      <c r="B82" s="5" t="s">
        <v>22</v>
      </c>
      <c r="C82" s="5">
        <v>2</v>
      </c>
      <c r="D82" s="5">
        <v>4</v>
      </c>
      <c r="E82" s="5">
        <v>75</v>
      </c>
      <c r="F82" s="11" t="s">
        <v>39</v>
      </c>
      <c r="G82">
        <v>1251</v>
      </c>
      <c r="H82" s="5">
        <v>2009</v>
      </c>
      <c r="I82" s="11">
        <v>0.4</v>
      </c>
      <c r="J82" s="11">
        <f t="shared" si="15"/>
        <v>3127.5</v>
      </c>
      <c r="K82" s="11">
        <v>13.5</v>
      </c>
      <c r="L82" s="11">
        <v>1</v>
      </c>
      <c r="M82" s="20">
        <f>(J82/$J$19)*H82*($C$1/L82)</f>
        <v>3.1440059055118111E-2</v>
      </c>
      <c r="N82" s="90">
        <f t="shared" si="9"/>
        <v>2.3288932633420824E-3</v>
      </c>
    </row>
    <row r="83" spans="1:14" s="11" customFormat="1" x14ac:dyDescent="0.25">
      <c r="A83" s="29">
        <f t="shared" si="16"/>
        <v>206</v>
      </c>
      <c r="B83" s="5" t="s">
        <v>23</v>
      </c>
      <c r="C83" s="5">
        <v>2</v>
      </c>
      <c r="D83" s="5">
        <v>4</v>
      </c>
      <c r="E83" s="5">
        <v>75</v>
      </c>
      <c r="F83" s="11" t="s">
        <v>39</v>
      </c>
      <c r="G83">
        <v>1200</v>
      </c>
      <c r="H83" s="5">
        <v>2009</v>
      </c>
      <c r="I83" s="11">
        <v>0.4</v>
      </c>
      <c r="J83" s="11">
        <f t="shared" si="15"/>
        <v>3000</v>
      </c>
      <c r="K83" s="11">
        <v>13.5</v>
      </c>
      <c r="L83" s="11">
        <v>1</v>
      </c>
      <c r="M83" s="20">
        <f>(J83/$J$20)*H83*($C$1/L83)</f>
        <v>2.9947404935123378E-2</v>
      </c>
      <c r="N83" s="90">
        <f t="shared" si="9"/>
        <v>2.2183262914906208E-3</v>
      </c>
    </row>
    <row r="84" spans="1:14" s="11" customFormat="1" x14ac:dyDescent="0.25">
      <c r="A84" s="29">
        <f t="shared" si="16"/>
        <v>207</v>
      </c>
      <c r="B84" s="5" t="s">
        <v>24</v>
      </c>
      <c r="C84" s="5">
        <v>2</v>
      </c>
      <c r="D84" s="5">
        <v>4</v>
      </c>
      <c r="E84" s="5">
        <v>100</v>
      </c>
      <c r="F84" s="11" t="s">
        <v>39</v>
      </c>
      <c r="G84">
        <v>462</v>
      </c>
      <c r="H84" s="5">
        <v>2017</v>
      </c>
      <c r="I84" s="11">
        <v>0.4</v>
      </c>
      <c r="J84" s="11">
        <f t="shared" si="15"/>
        <v>1155</v>
      </c>
      <c r="K84" s="11">
        <v>13.5</v>
      </c>
      <c r="L84" s="11">
        <v>1</v>
      </c>
      <c r="M84" s="20">
        <f>(J84/$J$21)*H84*($C$1/L84)</f>
        <v>1.1333197639197401E-2</v>
      </c>
      <c r="N84" s="90">
        <f t="shared" si="9"/>
        <v>8.3949612142202978E-4</v>
      </c>
    </row>
    <row r="85" spans="1:14" s="11" customFormat="1" x14ac:dyDescent="0.25">
      <c r="A85" s="29">
        <f t="shared" si="16"/>
        <v>208</v>
      </c>
      <c r="B85" s="5" t="s">
        <v>25</v>
      </c>
      <c r="C85" s="5">
        <v>2</v>
      </c>
      <c r="D85" s="5">
        <v>4</v>
      </c>
      <c r="E85" s="5">
        <v>100</v>
      </c>
      <c r="F85" s="11" t="s">
        <v>39</v>
      </c>
      <c r="G85">
        <v>545</v>
      </c>
      <c r="H85" s="5">
        <v>2017</v>
      </c>
      <c r="I85" s="11">
        <v>0.4</v>
      </c>
      <c r="J85" s="11">
        <f t="shared" si="15"/>
        <v>1362.5</v>
      </c>
      <c r="K85" s="11">
        <v>13.5</v>
      </c>
      <c r="L85" s="11">
        <v>1</v>
      </c>
      <c r="M85" s="20">
        <f>(J85/$J$22)*H85*($C$1/L85)</f>
        <v>1.3541773973112183E-2</v>
      </c>
      <c r="N85" s="90">
        <f t="shared" si="9"/>
        <v>1.0030943683786802E-3</v>
      </c>
    </row>
    <row r="86" spans="1:14" s="11" customFormat="1" x14ac:dyDescent="0.25">
      <c r="A86" s="29">
        <f t="shared" si="16"/>
        <v>209</v>
      </c>
      <c r="B86" s="5" t="s">
        <v>26</v>
      </c>
      <c r="C86" s="5">
        <v>2</v>
      </c>
      <c r="D86" s="5">
        <v>4</v>
      </c>
      <c r="E86" s="5">
        <v>100</v>
      </c>
      <c r="F86" s="11" t="s">
        <v>39</v>
      </c>
      <c r="G86">
        <v>493</v>
      </c>
      <c r="H86" s="5">
        <v>2017</v>
      </c>
      <c r="I86" s="11">
        <v>0.4</v>
      </c>
      <c r="J86" s="11">
        <f t="shared" si="15"/>
        <v>1232.5</v>
      </c>
      <c r="K86" s="11">
        <v>13.5</v>
      </c>
      <c r="L86" s="11">
        <v>1</v>
      </c>
      <c r="M86" s="20">
        <f>(J86/$J$23)*H86*($C$1/L86)</f>
        <v>1.1903751445556722E-2</v>
      </c>
      <c r="N86" s="90">
        <f t="shared" si="9"/>
        <v>8.8175936633753504E-4</v>
      </c>
    </row>
    <row r="87" spans="1:14" s="11" customFormat="1" x14ac:dyDescent="0.25">
      <c r="A87" s="29">
        <f t="shared" si="16"/>
        <v>210</v>
      </c>
      <c r="B87" s="5" t="s">
        <v>27</v>
      </c>
      <c r="C87" s="5">
        <v>2</v>
      </c>
      <c r="D87" s="5">
        <v>4</v>
      </c>
      <c r="E87" s="5">
        <v>125</v>
      </c>
      <c r="F87" s="11" t="s">
        <v>39</v>
      </c>
      <c r="G87">
        <v>209</v>
      </c>
      <c r="H87" s="5">
        <v>2035</v>
      </c>
      <c r="I87" s="11">
        <v>0.4</v>
      </c>
      <c r="J87" s="11">
        <f t="shared" si="15"/>
        <v>522.5</v>
      </c>
      <c r="K87" s="11">
        <v>13.5</v>
      </c>
      <c r="L87" s="11">
        <v>1</v>
      </c>
      <c r="M87" s="20">
        <f>(J87/$J$24)*H87*($C$1/L87)</f>
        <v>5.1353439556033461E-3</v>
      </c>
      <c r="N87" s="90">
        <f t="shared" si="9"/>
        <v>3.8039584856321081E-4</v>
      </c>
    </row>
    <row r="88" spans="1:14" s="11" customFormat="1" x14ac:dyDescent="0.25">
      <c r="A88" s="29">
        <f t="shared" si="16"/>
        <v>211</v>
      </c>
      <c r="B88" s="5" t="s">
        <v>28</v>
      </c>
      <c r="C88" s="5">
        <v>2</v>
      </c>
      <c r="D88" s="5">
        <v>4</v>
      </c>
      <c r="E88" s="5">
        <v>125</v>
      </c>
      <c r="F88" s="11" t="s">
        <v>39</v>
      </c>
      <c r="G88">
        <v>232</v>
      </c>
      <c r="H88" s="5">
        <v>2035</v>
      </c>
      <c r="I88" s="11">
        <v>0.4</v>
      </c>
      <c r="J88" s="11">
        <f t="shared" si="15"/>
        <v>580</v>
      </c>
      <c r="K88" s="11">
        <v>13.5</v>
      </c>
      <c r="L88" s="11">
        <v>1</v>
      </c>
      <c r="M88" s="20">
        <f>(J88/$J$25)*H88*($C$1/L88)</f>
        <v>5.630796788363218E-3</v>
      </c>
      <c r="N88" s="90">
        <f t="shared" si="9"/>
        <v>4.170960583972754E-4</v>
      </c>
    </row>
    <row r="89" spans="1:14" s="11" customFormat="1" x14ac:dyDescent="0.25">
      <c r="A89" s="29">
        <f t="shared" si="16"/>
        <v>212</v>
      </c>
      <c r="B89" s="5" t="s">
        <v>29</v>
      </c>
      <c r="C89" s="5">
        <v>2</v>
      </c>
      <c r="D89" s="5">
        <v>4</v>
      </c>
      <c r="E89" s="5">
        <v>125</v>
      </c>
      <c r="F89" s="11" t="s">
        <v>39</v>
      </c>
      <c r="G89">
        <v>183</v>
      </c>
      <c r="H89" s="5">
        <v>2035</v>
      </c>
      <c r="I89" s="11">
        <v>0.4</v>
      </c>
      <c r="J89" s="11">
        <f t="shared" si="15"/>
        <v>457.5</v>
      </c>
      <c r="K89" s="11">
        <v>13.5</v>
      </c>
      <c r="L89" s="11">
        <v>1</v>
      </c>
      <c r="M89" s="20">
        <f>(J89/$J$26)*H89*($C$1/L89)</f>
        <v>4.3496053118719374E-3</v>
      </c>
      <c r="N89" s="90">
        <f t="shared" si="9"/>
        <v>3.2219298606458795E-4</v>
      </c>
    </row>
    <row r="90" spans="1:14" s="11" customFormat="1" x14ac:dyDescent="0.25">
      <c r="B90" s="5"/>
      <c r="C90" s="5"/>
      <c r="D90" s="5"/>
      <c r="E90" s="5"/>
      <c r="H90" s="5"/>
      <c r="M90" s="40"/>
      <c r="N90" s="90"/>
    </row>
    <row r="91" spans="1:14" s="11" customFormat="1" x14ac:dyDescent="0.25">
      <c r="B91" s="5"/>
      <c r="C91" s="5"/>
      <c r="D91" s="5"/>
      <c r="E91" s="5"/>
      <c r="H91" s="5"/>
      <c r="M91" s="40"/>
      <c r="N91" s="90"/>
    </row>
    <row r="92" spans="1:14" s="11" customFormat="1" x14ac:dyDescent="0.25">
      <c r="B92" s="5"/>
      <c r="C92" s="5"/>
      <c r="D92" s="5"/>
      <c r="E92" s="5"/>
      <c r="H92" s="5"/>
      <c r="M92" s="40"/>
      <c r="N92" s="90"/>
    </row>
    <row r="93" spans="1:14" s="11" customFormat="1" x14ac:dyDescent="0.25">
      <c r="A93" s="29">
        <f>A89+1</f>
        <v>213</v>
      </c>
      <c r="B93" s="5" t="s">
        <v>11</v>
      </c>
      <c r="C93" s="5">
        <v>2</v>
      </c>
      <c r="D93" s="5">
        <v>4</v>
      </c>
      <c r="E93" s="5">
        <v>5</v>
      </c>
      <c r="F93" s="11" t="s">
        <v>40</v>
      </c>
      <c r="G93">
        <v>2144</v>
      </c>
      <c r="H93" s="5">
        <v>2004</v>
      </c>
      <c r="I93" s="11">
        <v>0.1</v>
      </c>
      <c r="J93" s="11">
        <f t="shared" ref="J93:J109" si="17">G93/I93</f>
        <v>21440</v>
      </c>
      <c r="K93" s="11">
        <v>13.5</v>
      </c>
      <c r="L93" s="11">
        <v>1</v>
      </c>
      <c r="M93" s="20">
        <f>(J93/$J$9)*H93*($C$1/L93)</f>
        <v>0.21981825974477284</v>
      </c>
      <c r="N93" s="90">
        <f t="shared" si="9"/>
        <v>1.6282834055168359E-2</v>
      </c>
    </row>
    <row r="94" spans="1:14" s="11" customFormat="1" x14ac:dyDescent="0.25">
      <c r="A94" s="29">
        <f>A93+1</f>
        <v>214</v>
      </c>
      <c r="B94" s="5" t="s">
        <v>13</v>
      </c>
      <c r="C94" s="5">
        <v>2</v>
      </c>
      <c r="D94" s="5">
        <v>4</v>
      </c>
      <c r="E94" s="5">
        <v>5</v>
      </c>
      <c r="F94" s="11" t="s">
        <v>40</v>
      </c>
      <c r="G94">
        <v>2039</v>
      </c>
      <c r="H94" s="5">
        <v>2004</v>
      </c>
      <c r="I94" s="11">
        <v>0.1</v>
      </c>
      <c r="J94" s="11">
        <f t="shared" si="17"/>
        <v>20390</v>
      </c>
      <c r="K94" s="11">
        <v>13.5</v>
      </c>
      <c r="L94" s="11">
        <v>1</v>
      </c>
      <c r="M94" s="20">
        <f>(J94/$J$10)*H94*($C$1/L94)</f>
        <v>0.2116310323261541</v>
      </c>
      <c r="N94" s="90">
        <f t="shared" si="9"/>
        <v>1.5676372764900304E-2</v>
      </c>
    </row>
    <row r="95" spans="1:14" s="11" customFormat="1" x14ac:dyDescent="0.25">
      <c r="A95" s="29">
        <f t="shared" ref="A95:A110" si="18">A94+1</f>
        <v>215</v>
      </c>
      <c r="B95" s="5" t="s">
        <v>14</v>
      </c>
      <c r="C95" s="5">
        <v>2</v>
      </c>
      <c r="D95" s="5">
        <v>4</v>
      </c>
      <c r="E95" s="5">
        <v>5</v>
      </c>
      <c r="F95" s="11" t="s">
        <v>40</v>
      </c>
      <c r="G95">
        <v>1462</v>
      </c>
      <c r="H95" s="5">
        <v>2004</v>
      </c>
      <c r="I95" s="11">
        <v>0.1</v>
      </c>
      <c r="J95" s="11">
        <f t="shared" si="17"/>
        <v>14620</v>
      </c>
      <c r="K95" s="11">
        <v>13.5</v>
      </c>
      <c r="L95" s="11">
        <v>1</v>
      </c>
      <c r="M95" s="20">
        <f>(J95/$J$11)*H95*($C$1/L95)</f>
        <v>0.14564327224296086</v>
      </c>
      <c r="N95" s="90">
        <f t="shared" ref="N95:N110" si="19">M95/K95</f>
        <v>1.078839053651562E-2</v>
      </c>
    </row>
    <row r="96" spans="1:14" s="11" customFormat="1" x14ac:dyDescent="0.25">
      <c r="A96" s="29">
        <f t="shared" si="18"/>
        <v>216</v>
      </c>
      <c r="B96" s="5" t="s">
        <v>15</v>
      </c>
      <c r="C96" s="5">
        <v>2</v>
      </c>
      <c r="D96" s="5">
        <v>4</v>
      </c>
      <c r="E96" s="5">
        <v>25</v>
      </c>
      <c r="F96" s="11" t="s">
        <v>40</v>
      </c>
      <c r="G96">
        <v>1118</v>
      </c>
      <c r="H96" s="5">
        <v>2005</v>
      </c>
      <c r="I96" s="11">
        <v>0.1</v>
      </c>
      <c r="J96" s="11">
        <f t="shared" si="17"/>
        <v>11180</v>
      </c>
      <c r="K96" s="11">
        <v>13.5</v>
      </c>
      <c r="L96" s="11">
        <v>1</v>
      </c>
      <c r="M96" s="20">
        <f>(J96/$J$12)*H96*($C$1/L96)</f>
        <v>0.11133168715795787</v>
      </c>
      <c r="N96" s="90">
        <f t="shared" si="19"/>
        <v>8.2467916413302127E-3</v>
      </c>
    </row>
    <row r="97" spans="1:14" s="11" customFormat="1" x14ac:dyDescent="0.25">
      <c r="A97" s="29">
        <f t="shared" si="18"/>
        <v>217</v>
      </c>
      <c r="B97" s="5" t="s">
        <v>16</v>
      </c>
      <c r="C97" s="5">
        <v>2</v>
      </c>
      <c r="D97" s="5">
        <v>4</v>
      </c>
      <c r="E97" s="5">
        <v>25</v>
      </c>
      <c r="F97" s="11" t="s">
        <v>40</v>
      </c>
      <c r="G97">
        <v>2255</v>
      </c>
      <c r="H97" s="5">
        <v>2005</v>
      </c>
      <c r="I97" s="11">
        <v>0.1</v>
      </c>
      <c r="J97" s="11">
        <f t="shared" si="17"/>
        <v>22550</v>
      </c>
      <c r="K97" s="11">
        <v>13.5</v>
      </c>
      <c r="L97" s="11">
        <v>1</v>
      </c>
      <c r="M97" s="20">
        <f>(J97/$J$13)*H97*($C$1/L97)</f>
        <v>0.23623057927009602</v>
      </c>
      <c r="N97" s="90">
        <f t="shared" si="19"/>
        <v>1.749856142741452E-2</v>
      </c>
    </row>
    <row r="98" spans="1:14" s="11" customFormat="1" x14ac:dyDescent="0.25">
      <c r="A98" s="29">
        <f t="shared" si="18"/>
        <v>218</v>
      </c>
      <c r="B98" s="5" t="s">
        <v>17</v>
      </c>
      <c r="C98" s="5">
        <v>2</v>
      </c>
      <c r="D98" s="5">
        <v>4</v>
      </c>
      <c r="E98" s="5">
        <v>25</v>
      </c>
      <c r="F98" s="11" t="s">
        <v>40</v>
      </c>
      <c r="G98">
        <v>1831</v>
      </c>
      <c r="H98" s="5">
        <v>2005</v>
      </c>
      <c r="I98" s="11">
        <v>0.1</v>
      </c>
      <c r="J98" s="11">
        <f t="shared" si="17"/>
        <v>18310</v>
      </c>
      <c r="K98" s="11">
        <v>13.5</v>
      </c>
      <c r="L98" s="11">
        <v>1</v>
      </c>
      <c r="M98" s="20">
        <f>(J98/$J$14)*H98*($C$1/L98)</f>
        <v>0.18931212419000176</v>
      </c>
      <c r="N98" s="90">
        <f t="shared" si="19"/>
        <v>1.40231203103705E-2</v>
      </c>
    </row>
    <row r="99" spans="1:14" s="11" customFormat="1" x14ac:dyDescent="0.25">
      <c r="A99" s="29">
        <f t="shared" si="18"/>
        <v>219</v>
      </c>
      <c r="B99" s="5" t="s">
        <v>18</v>
      </c>
      <c r="C99" s="5">
        <v>2</v>
      </c>
      <c r="D99" s="5">
        <v>4</v>
      </c>
      <c r="E99" s="5">
        <v>45</v>
      </c>
      <c r="F99" s="11" t="s">
        <v>40</v>
      </c>
      <c r="G99">
        <v>1912</v>
      </c>
      <c r="H99" s="5">
        <v>2001</v>
      </c>
      <c r="I99" s="11">
        <v>0.1</v>
      </c>
      <c r="J99" s="11">
        <f t="shared" si="17"/>
        <v>19120</v>
      </c>
      <c r="K99" s="11">
        <v>13.5</v>
      </c>
      <c r="L99" s="11">
        <v>1</v>
      </c>
      <c r="M99" s="20">
        <f>(J99/$J$15)*H99*($C$1/L99)</f>
        <v>0.1895963870967742</v>
      </c>
      <c r="N99" s="90">
        <f t="shared" si="19"/>
        <v>1.4044176821983275E-2</v>
      </c>
    </row>
    <row r="100" spans="1:14" s="11" customFormat="1" x14ac:dyDescent="0.25">
      <c r="A100" s="29">
        <f t="shared" si="18"/>
        <v>220</v>
      </c>
      <c r="B100" s="5" t="s">
        <v>19</v>
      </c>
      <c r="C100" s="5">
        <v>2</v>
      </c>
      <c r="D100" s="5">
        <v>4</v>
      </c>
      <c r="E100" s="5">
        <v>45</v>
      </c>
      <c r="F100" s="11" t="s">
        <v>40</v>
      </c>
      <c r="G100">
        <v>1559</v>
      </c>
      <c r="H100" s="5">
        <v>2001</v>
      </c>
      <c r="I100" s="11">
        <v>0.1</v>
      </c>
      <c r="J100" s="11">
        <f t="shared" si="17"/>
        <v>15590</v>
      </c>
      <c r="K100" s="11">
        <v>13.5</v>
      </c>
      <c r="L100" s="11">
        <v>1</v>
      </c>
      <c r="M100" s="20">
        <f>(J100/$J$16)*H100*($C$1/L100)</f>
        <v>0.16140165465940373</v>
      </c>
      <c r="N100" s="90">
        <f t="shared" si="19"/>
        <v>1.1955678122918796E-2</v>
      </c>
    </row>
    <row r="101" spans="1:14" s="11" customFormat="1" x14ac:dyDescent="0.25">
      <c r="A101" s="29">
        <f t="shared" si="18"/>
        <v>221</v>
      </c>
      <c r="B101" s="5" t="s">
        <v>20</v>
      </c>
      <c r="C101" s="5">
        <v>2</v>
      </c>
      <c r="D101" s="5">
        <v>4</v>
      </c>
      <c r="E101" s="5">
        <v>45</v>
      </c>
      <c r="F101" s="11" t="s">
        <v>40</v>
      </c>
      <c r="G101">
        <v>1867</v>
      </c>
      <c r="H101" s="5">
        <v>2001</v>
      </c>
      <c r="I101" s="11">
        <v>0.1</v>
      </c>
      <c r="J101" s="11">
        <f t="shared" si="17"/>
        <v>18670</v>
      </c>
      <c r="K101" s="11">
        <v>13.5</v>
      </c>
      <c r="L101" s="11">
        <v>1</v>
      </c>
      <c r="M101" s="20">
        <f>(J101/$J$17)*H101*($C$1/L101)</f>
        <v>0.20021128357061965</v>
      </c>
      <c r="N101" s="90">
        <f t="shared" si="19"/>
        <v>1.483046544967553E-2</v>
      </c>
    </row>
    <row r="102" spans="1:14" s="11" customFormat="1" x14ac:dyDescent="0.25">
      <c r="A102" s="29">
        <f t="shared" si="18"/>
        <v>222</v>
      </c>
      <c r="B102" s="5" t="s">
        <v>21</v>
      </c>
      <c r="C102" s="5">
        <v>2</v>
      </c>
      <c r="D102" s="5">
        <v>4</v>
      </c>
      <c r="E102" s="5">
        <v>75</v>
      </c>
      <c r="F102" s="11" t="s">
        <v>40</v>
      </c>
      <c r="G102">
        <v>1226</v>
      </c>
      <c r="H102" s="5">
        <v>2009</v>
      </c>
      <c r="I102" s="11">
        <v>0.1</v>
      </c>
      <c r="J102" s="11">
        <f t="shared" si="17"/>
        <v>12260</v>
      </c>
      <c r="K102" s="11">
        <v>13.5</v>
      </c>
      <c r="L102" s="11">
        <v>1</v>
      </c>
      <c r="M102" s="20">
        <f>(J102/$J$18)*H102*($C$1/L102)</f>
        <v>0.12497683337801097</v>
      </c>
      <c r="N102" s="90">
        <f t="shared" si="19"/>
        <v>9.2575432131859967E-3</v>
      </c>
    </row>
    <row r="103" spans="1:14" s="11" customFormat="1" x14ac:dyDescent="0.25">
      <c r="A103" s="29">
        <f t="shared" si="18"/>
        <v>223</v>
      </c>
      <c r="B103" s="5" t="s">
        <v>22</v>
      </c>
      <c r="C103" s="5">
        <v>2</v>
      </c>
      <c r="D103" s="5">
        <v>4</v>
      </c>
      <c r="E103" s="5">
        <v>75</v>
      </c>
      <c r="F103" s="11" t="s">
        <v>40</v>
      </c>
      <c r="G103">
        <v>1758</v>
      </c>
      <c r="H103" s="5">
        <v>2009</v>
      </c>
      <c r="I103" s="11">
        <v>0.1</v>
      </c>
      <c r="J103" s="11">
        <f t="shared" si="17"/>
        <v>17580</v>
      </c>
      <c r="K103" s="11">
        <v>13.5</v>
      </c>
      <c r="L103" s="11">
        <v>1</v>
      </c>
      <c r="M103" s="20">
        <f>(J103/$J$19)*H103*($C$1/L103)</f>
        <v>0.17672781396929702</v>
      </c>
      <c r="N103" s="90">
        <f t="shared" si="19"/>
        <v>1.3090949182910891E-2</v>
      </c>
    </row>
    <row r="104" spans="1:14" s="11" customFormat="1" x14ac:dyDescent="0.25">
      <c r="A104" s="29">
        <f t="shared" si="18"/>
        <v>224</v>
      </c>
      <c r="B104" s="5" t="s">
        <v>23</v>
      </c>
      <c r="C104" s="5">
        <v>2</v>
      </c>
      <c r="D104" s="5">
        <v>4</v>
      </c>
      <c r="E104" s="5">
        <v>75</v>
      </c>
      <c r="F104" s="11" t="s">
        <v>40</v>
      </c>
      <c r="G104">
        <v>1278</v>
      </c>
      <c r="H104" s="5">
        <v>2009</v>
      </c>
      <c r="I104" s="11">
        <v>0.1</v>
      </c>
      <c r="J104" s="11">
        <f t="shared" si="17"/>
        <v>12780</v>
      </c>
      <c r="K104" s="11">
        <v>13.5</v>
      </c>
      <c r="L104" s="11">
        <v>1</v>
      </c>
      <c r="M104" s="20">
        <f>(J104/$J$20)*H104*($C$1/L104)</f>
        <v>0.1275759450236256</v>
      </c>
      <c r="N104" s="90">
        <f t="shared" si="19"/>
        <v>9.4500700017500442E-3</v>
      </c>
    </row>
    <row r="105" spans="1:14" s="11" customFormat="1" x14ac:dyDescent="0.25">
      <c r="A105" s="29">
        <f t="shared" si="18"/>
        <v>225</v>
      </c>
      <c r="B105" s="5" t="s">
        <v>24</v>
      </c>
      <c r="C105" s="5">
        <v>2</v>
      </c>
      <c r="D105" s="5">
        <v>4</v>
      </c>
      <c r="E105" s="5">
        <v>100</v>
      </c>
      <c r="F105" s="11" t="s">
        <v>40</v>
      </c>
      <c r="G105">
        <v>1078</v>
      </c>
      <c r="H105" s="5">
        <v>2017</v>
      </c>
      <c r="I105" s="11">
        <v>0.1</v>
      </c>
      <c r="J105" s="11">
        <f t="shared" si="17"/>
        <v>10780</v>
      </c>
      <c r="K105" s="11">
        <v>13.5</v>
      </c>
      <c r="L105" s="11">
        <v>1</v>
      </c>
      <c r="M105" s="20">
        <f>(J105/$J$21)*H105*($C$1/L105)</f>
        <v>0.10577651129917576</v>
      </c>
      <c r="N105" s="90">
        <f t="shared" si="19"/>
        <v>7.8352971332722784E-3</v>
      </c>
    </row>
    <row r="106" spans="1:14" s="11" customFormat="1" x14ac:dyDescent="0.25">
      <c r="A106" s="29">
        <f t="shared" si="18"/>
        <v>226</v>
      </c>
      <c r="B106" s="5" t="s">
        <v>25</v>
      </c>
      <c r="C106" s="5">
        <v>2</v>
      </c>
      <c r="D106" s="5">
        <v>4</v>
      </c>
      <c r="E106" s="5">
        <v>100</v>
      </c>
      <c r="F106" s="11" t="s">
        <v>40</v>
      </c>
      <c r="G106">
        <v>1336</v>
      </c>
      <c r="H106" s="5">
        <v>2017</v>
      </c>
      <c r="I106" s="11">
        <v>0.1</v>
      </c>
      <c r="J106" s="11">
        <f t="shared" si="17"/>
        <v>13360</v>
      </c>
      <c r="K106" s="11">
        <v>13.5</v>
      </c>
      <c r="L106" s="11">
        <v>1</v>
      </c>
      <c r="M106" s="20">
        <f>(J106/$J$22)*H106*($C$1/L106)</f>
        <v>0.13278392681158072</v>
      </c>
      <c r="N106" s="90">
        <f t="shared" si="19"/>
        <v>9.8358464304874604E-3</v>
      </c>
    </row>
    <row r="107" spans="1:14" s="11" customFormat="1" x14ac:dyDescent="0.25">
      <c r="A107" s="29">
        <f t="shared" si="18"/>
        <v>227</v>
      </c>
      <c r="B107" s="5" t="s">
        <v>26</v>
      </c>
      <c r="C107" s="5">
        <v>2</v>
      </c>
      <c r="D107" s="5">
        <v>4</v>
      </c>
      <c r="E107" s="5">
        <v>100</v>
      </c>
      <c r="F107" s="11" t="s">
        <v>40</v>
      </c>
      <c r="G107">
        <v>938</v>
      </c>
      <c r="H107" s="5">
        <v>2017</v>
      </c>
      <c r="I107" s="11">
        <v>0.1</v>
      </c>
      <c r="J107" s="11">
        <f t="shared" si="17"/>
        <v>9380</v>
      </c>
      <c r="K107" s="11">
        <v>13.5</v>
      </c>
      <c r="L107" s="11">
        <v>1</v>
      </c>
      <c r="M107" s="20">
        <f>(J107/$J$23)*H107*($C$1/L107)</f>
        <v>9.0594067796610181E-2</v>
      </c>
      <c r="N107" s="90">
        <f t="shared" si="19"/>
        <v>6.7106716886377914E-3</v>
      </c>
    </row>
    <row r="108" spans="1:14" s="11" customFormat="1" x14ac:dyDescent="0.25">
      <c r="A108" s="29">
        <f t="shared" si="18"/>
        <v>228</v>
      </c>
      <c r="B108" s="5" t="s">
        <v>27</v>
      </c>
      <c r="C108" s="5">
        <v>2</v>
      </c>
      <c r="D108" s="5">
        <v>4</v>
      </c>
      <c r="E108" s="5">
        <v>125</v>
      </c>
      <c r="F108" s="11" t="s">
        <v>40</v>
      </c>
      <c r="G108">
        <v>782</v>
      </c>
      <c r="H108" s="5">
        <v>2035</v>
      </c>
      <c r="I108" s="11">
        <v>0.1</v>
      </c>
      <c r="J108" s="11">
        <f t="shared" si="17"/>
        <v>7820</v>
      </c>
      <c r="K108" s="11">
        <v>13.5</v>
      </c>
      <c r="L108" s="11">
        <v>1</v>
      </c>
      <c r="M108" s="20">
        <f>(J108/$J$24)*H108*($C$1/L108)</f>
        <v>7.6858162168073049E-2</v>
      </c>
      <c r="N108" s="90">
        <f t="shared" si="19"/>
        <v>5.6931971976350408E-3</v>
      </c>
    </row>
    <row r="109" spans="1:14" s="11" customFormat="1" x14ac:dyDescent="0.25">
      <c r="A109" s="29">
        <f t="shared" si="18"/>
        <v>229</v>
      </c>
      <c r="B109" s="5" t="s">
        <v>28</v>
      </c>
      <c r="C109" s="5">
        <v>2</v>
      </c>
      <c r="D109" s="5">
        <v>4</v>
      </c>
      <c r="E109" s="5">
        <v>125</v>
      </c>
      <c r="F109" s="11" t="s">
        <v>40</v>
      </c>
      <c r="G109">
        <v>618</v>
      </c>
      <c r="H109" s="5">
        <v>2035</v>
      </c>
      <c r="I109" s="11">
        <v>0.1</v>
      </c>
      <c r="J109" s="11">
        <f t="shared" si="17"/>
        <v>6180</v>
      </c>
      <c r="K109" s="11">
        <v>13.5</v>
      </c>
      <c r="L109" s="11">
        <v>1</v>
      </c>
      <c r="M109" s="20">
        <f>(J109/$J$25)*H109*($C$1/L109)</f>
        <v>5.9997110607042561E-2</v>
      </c>
      <c r="N109" s="90">
        <f t="shared" si="19"/>
        <v>4.4442304153364861E-3</v>
      </c>
    </row>
    <row r="110" spans="1:14" s="11" customFormat="1" x14ac:dyDescent="0.25">
      <c r="A110" s="29">
        <f t="shared" si="18"/>
        <v>230</v>
      </c>
      <c r="B110" s="5" t="s">
        <v>29</v>
      </c>
      <c r="C110" s="5">
        <v>2</v>
      </c>
      <c r="D110" s="5">
        <v>4</v>
      </c>
      <c r="E110" s="5">
        <v>125</v>
      </c>
      <c r="F110" s="11" t="s">
        <v>40</v>
      </c>
      <c r="G110">
        <v>481</v>
      </c>
      <c r="H110" s="5">
        <v>2035</v>
      </c>
      <c r="I110" s="11">
        <v>0.1</v>
      </c>
      <c r="J110" s="11">
        <f>G110/I110</f>
        <v>4810</v>
      </c>
      <c r="K110" s="11">
        <v>13.5</v>
      </c>
      <c r="L110" s="11">
        <v>1</v>
      </c>
      <c r="M110" s="20">
        <f>(J110/$J$26)*H110*($C$1/L110)</f>
        <v>4.5730276612249217E-2</v>
      </c>
      <c r="N110" s="90">
        <f t="shared" si="19"/>
        <v>3.3874278972036457E-3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110"/>
  <sheetViews>
    <sheetView topLeftCell="K1" zoomScale="60" zoomScaleNormal="60" workbookViewId="0">
      <selection activeCell="R44" sqref="R44"/>
    </sheetView>
  </sheetViews>
  <sheetFormatPr defaultColWidth="10.6328125" defaultRowHeight="18" x14ac:dyDescent="0.25"/>
  <cols>
    <col min="1" max="1" width="16.90625" style="2" customWidth="1"/>
    <col min="2" max="2" width="12" style="2" bestFit="1" customWidth="1"/>
    <col min="3" max="4" width="14.453125" style="2" customWidth="1"/>
    <col min="5" max="5" width="10.6328125" style="2"/>
    <col min="6" max="6" width="11" style="1" bestFit="1" customWidth="1"/>
    <col min="7" max="7" width="9" style="1" bestFit="1" customWidth="1"/>
    <col min="8" max="8" width="23.08984375" style="2" bestFit="1" customWidth="1"/>
    <col min="9" max="9" width="18" style="1" bestFit="1" customWidth="1"/>
    <col min="10" max="10" width="17.6328125" style="1" bestFit="1" customWidth="1"/>
    <col min="11" max="11" width="9.26953125" style="1" bestFit="1" customWidth="1"/>
    <col min="12" max="12" width="10.6328125" style="1"/>
    <col min="13" max="13" width="24.81640625" style="1" bestFit="1" customWidth="1"/>
    <col min="14" max="14" width="24.81640625" style="54" customWidth="1"/>
    <col min="15" max="23" width="10.6328125" style="1"/>
    <col min="24" max="26" width="16.08984375" style="1" customWidth="1"/>
    <col min="27" max="16384" width="10.6328125" style="1"/>
  </cols>
  <sheetData>
    <row r="1" spans="1:28" ht="18.75" thickBot="1" x14ac:dyDescent="0.3">
      <c r="A1" s="2" t="s">
        <v>47</v>
      </c>
      <c r="B1" s="19">
        <v>1.06</v>
      </c>
    </row>
    <row r="2" spans="1:28" x14ac:dyDescent="0.25">
      <c r="A2" s="3" t="s">
        <v>0</v>
      </c>
      <c r="C2" s="3"/>
      <c r="D2" s="3"/>
      <c r="M2" s="2" t="s">
        <v>108</v>
      </c>
      <c r="N2" s="121" t="s">
        <v>109</v>
      </c>
    </row>
    <row r="3" spans="1:28" x14ac:dyDescent="0.25">
      <c r="A3" s="3" t="s">
        <v>1</v>
      </c>
      <c r="C3" s="3"/>
      <c r="D3" s="3"/>
      <c r="M3" s="2"/>
      <c r="N3" s="122" t="s">
        <v>110</v>
      </c>
    </row>
    <row r="4" spans="1:28" x14ac:dyDescent="0.25">
      <c r="A4" s="3" t="s">
        <v>2</v>
      </c>
      <c r="C4" s="4">
        <f>2.22*10^12</f>
        <v>2220000000000</v>
      </c>
      <c r="D4" s="4"/>
      <c r="E4" s="1"/>
      <c r="F4" s="2"/>
      <c r="H4" s="1"/>
      <c r="M4" s="54"/>
      <c r="N4" s="123" t="s">
        <v>111</v>
      </c>
    </row>
    <row r="5" spans="1:28" x14ac:dyDescent="0.25">
      <c r="A5" s="3" t="s">
        <v>4</v>
      </c>
      <c r="C5" s="3"/>
      <c r="D5" s="3"/>
      <c r="E5" s="1"/>
      <c r="F5" s="2"/>
      <c r="G5" s="4"/>
      <c r="H5" s="1"/>
      <c r="M5" s="54"/>
      <c r="N5" s="124" t="s">
        <v>113</v>
      </c>
    </row>
    <row r="6" spans="1:28" ht="18.75" thickBot="1" x14ac:dyDescent="0.3">
      <c r="E6" s="1"/>
      <c r="F6" s="2"/>
      <c r="G6" s="4"/>
      <c r="H6" s="1"/>
      <c r="M6" s="54"/>
      <c r="N6" s="125" t="s">
        <v>112</v>
      </c>
    </row>
    <row r="7" spans="1:28" ht="18.75" thickBot="1" x14ac:dyDescent="0.3"/>
    <row r="8" spans="1:28" s="16" customFormat="1" ht="79.5" thickBot="1" x14ac:dyDescent="0.35">
      <c r="A8" s="17" t="s">
        <v>43</v>
      </c>
      <c r="B8" s="18" t="s">
        <v>6</v>
      </c>
      <c r="C8" s="18" t="s">
        <v>34</v>
      </c>
      <c r="D8" s="18" t="s">
        <v>46</v>
      </c>
      <c r="E8" s="18" t="s">
        <v>7</v>
      </c>
      <c r="F8" s="18" t="s">
        <v>5</v>
      </c>
      <c r="G8" s="18" t="s">
        <v>3</v>
      </c>
      <c r="H8" s="18" t="s">
        <v>44</v>
      </c>
      <c r="I8" s="18" t="s">
        <v>42</v>
      </c>
      <c r="J8" s="18" t="s">
        <v>41</v>
      </c>
      <c r="K8" s="18" t="s">
        <v>8</v>
      </c>
      <c r="L8" s="18" t="s">
        <v>9</v>
      </c>
      <c r="M8" s="18" t="s">
        <v>102</v>
      </c>
      <c r="N8" s="18" t="s">
        <v>103</v>
      </c>
      <c r="P8" s="56" t="s">
        <v>35</v>
      </c>
      <c r="Q8" s="57" t="s">
        <v>7</v>
      </c>
      <c r="R8" s="57" t="s">
        <v>106</v>
      </c>
      <c r="S8" s="57" t="s">
        <v>107</v>
      </c>
      <c r="T8" s="58" t="s">
        <v>104</v>
      </c>
      <c r="U8" s="58" t="s">
        <v>105</v>
      </c>
      <c r="V8" s="112" t="s">
        <v>80</v>
      </c>
      <c r="W8" s="71" t="s">
        <v>88</v>
      </c>
      <c r="X8" s="71" t="s">
        <v>89</v>
      </c>
      <c r="Y8" s="113" t="s">
        <v>90</v>
      </c>
      <c r="Z8" s="109" t="s">
        <v>92</v>
      </c>
      <c r="AA8" s="72" t="s">
        <v>93</v>
      </c>
      <c r="AB8" s="72" t="s">
        <v>94</v>
      </c>
    </row>
    <row r="9" spans="1:28" s="11" customFormat="1" x14ac:dyDescent="0.25">
      <c r="A9" s="7">
        <v>306</v>
      </c>
      <c r="B9" s="7" t="s">
        <v>11</v>
      </c>
      <c r="C9" s="7">
        <v>2</v>
      </c>
      <c r="D9" s="7">
        <v>6</v>
      </c>
      <c r="E9" s="7">
        <v>5</v>
      </c>
      <c r="F9" s="6" t="s">
        <v>10</v>
      </c>
      <c r="G9" s="6">
        <v>53093</v>
      </c>
      <c r="H9" s="7">
        <v>2004</v>
      </c>
      <c r="I9" s="6">
        <v>2.5000000000000001E-4</v>
      </c>
      <c r="J9" s="6">
        <f t="shared" ref="J9:J26" si="0">G9/I9</f>
        <v>212372000</v>
      </c>
      <c r="K9" s="6">
        <v>12</v>
      </c>
      <c r="L9" s="6">
        <v>1</v>
      </c>
      <c r="M9" s="8" t="s">
        <v>12</v>
      </c>
      <c r="N9" s="59"/>
      <c r="P9" s="60" t="s">
        <v>30</v>
      </c>
      <c r="Q9" s="61">
        <v>0</v>
      </c>
      <c r="R9" s="97">
        <f>R10</f>
        <v>0.33329545871920313</v>
      </c>
      <c r="S9" s="103">
        <f>S10</f>
        <v>2.0830966169950196E-2</v>
      </c>
      <c r="T9" s="100"/>
      <c r="U9" s="106"/>
      <c r="V9" s="114"/>
      <c r="W9" s="69"/>
      <c r="X9" s="69"/>
      <c r="Y9" s="115"/>
      <c r="Z9" s="110"/>
      <c r="AA9" s="73"/>
      <c r="AB9" s="73"/>
    </row>
    <row r="10" spans="1:28" s="11" customFormat="1" x14ac:dyDescent="0.25">
      <c r="A10" s="7">
        <v>307</v>
      </c>
      <c r="B10" s="7" t="s">
        <v>13</v>
      </c>
      <c r="C10" s="7">
        <v>2</v>
      </c>
      <c r="D10" s="7">
        <v>6</v>
      </c>
      <c r="E10" s="7">
        <v>5</v>
      </c>
      <c r="F10" s="6" t="s">
        <v>10</v>
      </c>
      <c r="G10" s="6">
        <v>51609</v>
      </c>
      <c r="H10" s="7">
        <v>2004</v>
      </c>
      <c r="I10" s="6">
        <v>2.5000000000000001E-4</v>
      </c>
      <c r="J10" s="6">
        <f t="shared" si="0"/>
        <v>206436000</v>
      </c>
      <c r="K10" s="6">
        <v>12</v>
      </c>
      <c r="L10" s="6">
        <v>1</v>
      </c>
      <c r="M10" s="8" t="s">
        <v>12</v>
      </c>
      <c r="N10" s="59"/>
      <c r="P10" s="62" t="s">
        <v>30</v>
      </c>
      <c r="Q10" s="63">
        <v>5</v>
      </c>
      <c r="R10" s="65">
        <f>AVERAGE(M30:M32)</f>
        <v>0.33329545871920313</v>
      </c>
      <c r="S10" s="95">
        <f>AVERAGE(N30:N32)</f>
        <v>2.0830966169950196E-2</v>
      </c>
      <c r="T10" s="101">
        <f>STDEV(M30:M32)</f>
        <v>5.4201584274069334E-2</v>
      </c>
      <c r="U10" s="107">
        <f>STDEV(N30:N32)</f>
        <v>3.3875990171293412E-3</v>
      </c>
      <c r="V10" s="116">
        <f t="shared" ref="V10:V15" si="1">(Q10-Q9)*((R10+R9)/2)</f>
        <v>1.6664772935960157</v>
      </c>
      <c r="W10" s="70">
        <f>SUM(V10:V15)</f>
        <v>44.088962569789167</v>
      </c>
      <c r="X10" s="70">
        <f>SUM(V10:V12)</f>
        <v>18.973494382583748</v>
      </c>
      <c r="Y10" s="117">
        <f>SUM(V13:V15)</f>
        <v>25.115468187205416</v>
      </c>
      <c r="Z10" s="111">
        <f>W10*12.011</f>
        <v>529.5525294257377</v>
      </c>
      <c r="AA10" s="74">
        <f t="shared" ref="AA10:AB10" si="2">X10*12.011</f>
        <v>227.89064102921338</v>
      </c>
      <c r="AB10" s="74">
        <f t="shared" si="2"/>
        <v>301.6618883965242</v>
      </c>
    </row>
    <row r="11" spans="1:28" s="11" customFormat="1" x14ac:dyDescent="0.25">
      <c r="A11" s="7">
        <v>308</v>
      </c>
      <c r="B11" s="7" t="s">
        <v>14</v>
      </c>
      <c r="C11" s="7">
        <v>2</v>
      </c>
      <c r="D11" s="7">
        <v>6</v>
      </c>
      <c r="E11" s="7">
        <v>5</v>
      </c>
      <c r="F11" s="6" t="s">
        <v>10</v>
      </c>
      <c r="G11" s="6">
        <v>55419</v>
      </c>
      <c r="H11" s="7">
        <v>2004</v>
      </c>
      <c r="I11" s="6">
        <v>2.5000000000000001E-4</v>
      </c>
      <c r="J11" s="6">
        <f t="shared" si="0"/>
        <v>221676000</v>
      </c>
      <c r="K11" s="6">
        <v>12</v>
      </c>
      <c r="L11" s="6">
        <v>1</v>
      </c>
      <c r="M11" s="8" t="s">
        <v>12</v>
      </c>
      <c r="N11" s="59"/>
      <c r="P11" s="62" t="s">
        <v>30</v>
      </c>
      <c r="Q11" s="63">
        <v>25</v>
      </c>
      <c r="R11" s="65">
        <f>AVERAGE(M33:M35)</f>
        <v>0.44972081001773367</v>
      </c>
      <c r="S11" s="95">
        <f>AVERAGE(N33:N35)</f>
        <v>2.8107550626108355E-2</v>
      </c>
      <c r="T11" s="101">
        <f>STDEV(M33:M35)</f>
        <v>6.5187903005624021E-2</v>
      </c>
      <c r="U11" s="107">
        <f>STDEV(N33:N35)</f>
        <v>4.0742439378514969E-3</v>
      </c>
      <c r="V11" s="116">
        <f t="shared" si="1"/>
        <v>7.8301626873693682</v>
      </c>
      <c r="W11" s="70"/>
      <c r="X11" s="69"/>
      <c r="Y11" s="115"/>
      <c r="Z11" s="110"/>
      <c r="AA11" s="73"/>
      <c r="AB11" s="73"/>
    </row>
    <row r="12" spans="1:28" s="11" customFormat="1" x14ac:dyDescent="0.25">
      <c r="A12" s="7">
        <v>309</v>
      </c>
      <c r="B12" s="7" t="s">
        <v>15</v>
      </c>
      <c r="C12" s="7">
        <v>2</v>
      </c>
      <c r="D12" s="7">
        <v>6</v>
      </c>
      <c r="E12" s="7">
        <v>25</v>
      </c>
      <c r="F12" s="6" t="s">
        <v>10</v>
      </c>
      <c r="G12" s="6">
        <v>53921</v>
      </c>
      <c r="H12" s="7">
        <v>2005</v>
      </c>
      <c r="I12" s="6">
        <v>2.5000000000000001E-4</v>
      </c>
      <c r="J12" s="6">
        <f t="shared" si="0"/>
        <v>215684000</v>
      </c>
      <c r="K12" s="6">
        <v>12</v>
      </c>
      <c r="L12" s="6">
        <v>1</v>
      </c>
      <c r="M12" s="8" t="s">
        <v>12</v>
      </c>
      <c r="N12" s="59"/>
      <c r="P12" s="62" t="s">
        <v>30</v>
      </c>
      <c r="Q12" s="63">
        <v>45</v>
      </c>
      <c r="R12" s="65">
        <f>AVERAGE(M36:M38)</f>
        <v>0.49796463014410269</v>
      </c>
      <c r="S12" s="95">
        <f>AVERAGE(N36:N38)</f>
        <v>3.1122789384006418E-2</v>
      </c>
      <c r="T12" s="101">
        <f>STDEV(M36:M38)</f>
        <v>2.3838661108772464E-2</v>
      </c>
      <c r="U12" s="107">
        <f>STDEV(N36:N38)</f>
        <v>1.489916319298279E-3</v>
      </c>
      <c r="V12" s="116">
        <f t="shared" si="1"/>
        <v>9.4768544016183647</v>
      </c>
      <c r="W12" s="70"/>
      <c r="X12" s="69"/>
      <c r="Y12" s="115"/>
      <c r="Z12" s="110"/>
      <c r="AA12" s="73"/>
      <c r="AB12" s="73"/>
    </row>
    <row r="13" spans="1:28" s="11" customFormat="1" x14ac:dyDescent="0.25">
      <c r="A13" s="7">
        <v>310</v>
      </c>
      <c r="B13" s="7" t="s">
        <v>16</v>
      </c>
      <c r="C13" s="7">
        <v>2</v>
      </c>
      <c r="D13" s="7">
        <v>6</v>
      </c>
      <c r="E13" s="7">
        <v>25</v>
      </c>
      <c r="F13" s="6" t="s">
        <v>10</v>
      </c>
      <c r="G13" s="6">
        <v>55173</v>
      </c>
      <c r="H13" s="7">
        <v>2005</v>
      </c>
      <c r="I13" s="6">
        <v>2.5000000000000001E-4</v>
      </c>
      <c r="J13" s="6">
        <f t="shared" si="0"/>
        <v>220692000</v>
      </c>
      <c r="K13" s="6">
        <v>12</v>
      </c>
      <c r="L13" s="6">
        <v>1</v>
      </c>
      <c r="M13" s="8" t="s">
        <v>12</v>
      </c>
      <c r="N13" s="59"/>
      <c r="P13" s="62" t="s">
        <v>30</v>
      </c>
      <c r="Q13" s="63">
        <v>75</v>
      </c>
      <c r="R13" s="65">
        <f>AVERAGE(M39:M41)</f>
        <v>0.3443944433292489</v>
      </c>
      <c r="S13" s="95">
        <f>AVERAGE(N39:N41)</f>
        <v>2.1524652708078056E-2</v>
      </c>
      <c r="T13" s="101">
        <f>STDEV(M39:M41)</f>
        <v>5.0898661043783083E-3</v>
      </c>
      <c r="U13" s="107">
        <f>STDEV(N39:N41)</f>
        <v>3.1811663152364427E-4</v>
      </c>
      <c r="V13" s="116">
        <f t="shared" si="1"/>
        <v>12.635386102100274</v>
      </c>
      <c r="W13" s="70"/>
      <c r="X13" s="69"/>
      <c r="Y13" s="115"/>
      <c r="Z13" s="110"/>
      <c r="AA13" s="73"/>
      <c r="AB13" s="73"/>
    </row>
    <row r="14" spans="1:28" s="11" customFormat="1" x14ac:dyDescent="0.25">
      <c r="A14" s="7">
        <v>311</v>
      </c>
      <c r="B14" s="7" t="s">
        <v>17</v>
      </c>
      <c r="C14" s="7">
        <v>2</v>
      </c>
      <c r="D14" s="7">
        <v>6</v>
      </c>
      <c r="E14" s="7">
        <v>25</v>
      </c>
      <c r="F14" s="6" t="s">
        <v>10</v>
      </c>
      <c r="G14" s="6">
        <v>55671</v>
      </c>
      <c r="H14" s="7">
        <v>2005</v>
      </c>
      <c r="I14" s="6">
        <v>2.5000000000000001E-4</v>
      </c>
      <c r="J14" s="6">
        <f t="shared" si="0"/>
        <v>222684000</v>
      </c>
      <c r="K14" s="6">
        <v>12</v>
      </c>
      <c r="L14" s="6">
        <v>1</v>
      </c>
      <c r="M14" s="8" t="s">
        <v>12</v>
      </c>
      <c r="N14" s="59"/>
      <c r="P14" s="62" t="s">
        <v>30</v>
      </c>
      <c r="Q14" s="63">
        <v>100</v>
      </c>
      <c r="R14" s="65">
        <f>AVERAGE(M42:M44)</f>
        <v>0.24938077494321631</v>
      </c>
      <c r="S14" s="95">
        <f>AVERAGE(N42:N44)</f>
        <v>1.5586298433951019E-2</v>
      </c>
      <c r="T14" s="101">
        <f>STDEV(M42:M44)</f>
        <v>2.7073019088928018E-2</v>
      </c>
      <c r="U14" s="107">
        <f>STDEV(N42:N44)</f>
        <v>1.6920636930580011E-3</v>
      </c>
      <c r="V14" s="116">
        <f t="shared" si="1"/>
        <v>7.4221902284058148</v>
      </c>
      <c r="W14" s="70"/>
      <c r="X14" s="69"/>
      <c r="Y14" s="115"/>
      <c r="Z14" s="110"/>
      <c r="AA14" s="73"/>
      <c r="AB14" s="73"/>
    </row>
    <row r="15" spans="1:28" s="11" customFormat="1" x14ac:dyDescent="0.25">
      <c r="A15" s="7">
        <v>312</v>
      </c>
      <c r="B15" s="7" t="s">
        <v>18</v>
      </c>
      <c r="C15" s="7">
        <v>2</v>
      </c>
      <c r="D15" s="7">
        <v>6</v>
      </c>
      <c r="E15" s="7">
        <v>45</v>
      </c>
      <c r="F15" s="6" t="s">
        <v>10</v>
      </c>
      <c r="G15" s="6">
        <v>56872</v>
      </c>
      <c r="H15" s="7">
        <v>2001</v>
      </c>
      <c r="I15" s="6">
        <v>2.5000000000000001E-4</v>
      </c>
      <c r="J15" s="6">
        <f t="shared" si="0"/>
        <v>227488000</v>
      </c>
      <c r="K15" s="6">
        <v>12</v>
      </c>
      <c r="L15" s="6">
        <v>1</v>
      </c>
      <c r="M15" s="8" t="s">
        <v>12</v>
      </c>
      <c r="N15" s="59"/>
      <c r="P15" s="62" t="s">
        <v>30</v>
      </c>
      <c r="Q15" s="63">
        <v>125</v>
      </c>
      <c r="R15" s="65">
        <f>AVERAGE(M45:M47)</f>
        <v>0.15525057359273012</v>
      </c>
      <c r="S15" s="95">
        <f>AVERAGE(N45:N47)</f>
        <v>6.4687738996970882E-3</v>
      </c>
      <c r="T15" s="101">
        <f>STDEV(M45:M47)</f>
        <v>5.6967888003436786E-4</v>
      </c>
      <c r="U15" s="107">
        <f>STDEV(N45:N47)</f>
        <v>5.6021791009902514E-3</v>
      </c>
      <c r="V15" s="116">
        <f t="shared" si="1"/>
        <v>5.0578918566993298</v>
      </c>
      <c r="W15" s="70"/>
      <c r="X15" s="69"/>
      <c r="Y15" s="115"/>
      <c r="Z15" s="110"/>
      <c r="AA15" s="73"/>
      <c r="AB15" s="73"/>
    </row>
    <row r="16" spans="1:28" s="11" customFormat="1" x14ac:dyDescent="0.25">
      <c r="A16" s="7">
        <v>313</v>
      </c>
      <c r="B16" s="7" t="s">
        <v>19</v>
      </c>
      <c r="C16" s="7">
        <v>2</v>
      </c>
      <c r="D16" s="7">
        <v>6</v>
      </c>
      <c r="E16" s="7">
        <v>45</v>
      </c>
      <c r="F16" s="6" t="s">
        <v>10</v>
      </c>
      <c r="G16" s="6">
        <v>53220</v>
      </c>
      <c r="H16" s="7">
        <v>2001</v>
      </c>
      <c r="I16" s="6">
        <v>2.5000000000000001E-4</v>
      </c>
      <c r="J16" s="6">
        <f t="shared" si="0"/>
        <v>212880000</v>
      </c>
      <c r="K16" s="6">
        <v>12</v>
      </c>
      <c r="L16" s="6">
        <v>1</v>
      </c>
      <c r="M16" s="8" t="s">
        <v>12</v>
      </c>
      <c r="N16" s="59"/>
      <c r="P16" s="62"/>
      <c r="Q16" s="63"/>
      <c r="R16" s="98"/>
      <c r="S16" s="104"/>
      <c r="T16" s="101"/>
      <c r="U16" s="107"/>
      <c r="V16" s="116"/>
      <c r="W16" s="69"/>
      <c r="X16" s="69"/>
      <c r="Y16" s="115"/>
      <c r="Z16" s="110"/>
      <c r="AA16" s="73"/>
      <c r="AB16" s="73"/>
    </row>
    <row r="17" spans="1:28" s="11" customFormat="1" x14ac:dyDescent="0.25">
      <c r="A17" s="7">
        <v>314</v>
      </c>
      <c r="B17" s="7" t="s">
        <v>20</v>
      </c>
      <c r="C17" s="7">
        <v>2</v>
      </c>
      <c r="D17" s="7">
        <v>6</v>
      </c>
      <c r="E17" s="7">
        <v>45</v>
      </c>
      <c r="F17" s="6" t="s">
        <v>10</v>
      </c>
      <c r="G17" s="6">
        <v>51840</v>
      </c>
      <c r="H17" s="7">
        <v>2001</v>
      </c>
      <c r="I17" s="6">
        <v>2.5000000000000001E-4</v>
      </c>
      <c r="J17" s="6">
        <f t="shared" si="0"/>
        <v>207360000</v>
      </c>
      <c r="K17" s="6">
        <v>12</v>
      </c>
      <c r="L17" s="6">
        <v>1</v>
      </c>
      <c r="M17" s="8" t="s">
        <v>12</v>
      </c>
      <c r="N17" s="59"/>
      <c r="P17" s="62" t="s">
        <v>38</v>
      </c>
      <c r="Q17" s="63">
        <v>0</v>
      </c>
      <c r="R17" s="65">
        <f>R18</f>
        <v>3.7688702671421659E-2</v>
      </c>
      <c r="S17" s="95">
        <f>S18</f>
        <v>2.3555439169638537E-3</v>
      </c>
      <c r="T17" s="101"/>
      <c r="U17" s="107"/>
      <c r="V17" s="116"/>
      <c r="W17" s="69"/>
      <c r="X17" s="69"/>
      <c r="Y17" s="115"/>
      <c r="Z17" s="110"/>
      <c r="AA17" s="73"/>
      <c r="AB17" s="73"/>
    </row>
    <row r="18" spans="1:28" s="11" customFormat="1" x14ac:dyDescent="0.25">
      <c r="A18" s="7">
        <v>315</v>
      </c>
      <c r="B18" s="7" t="s">
        <v>21</v>
      </c>
      <c r="C18" s="7">
        <v>2</v>
      </c>
      <c r="D18" s="7">
        <v>6</v>
      </c>
      <c r="E18" s="7">
        <v>75</v>
      </c>
      <c r="F18" s="6" t="s">
        <v>10</v>
      </c>
      <c r="G18" s="6">
        <v>54808</v>
      </c>
      <c r="H18" s="7">
        <v>2009</v>
      </c>
      <c r="I18" s="6">
        <v>2.5000000000000001E-4</v>
      </c>
      <c r="J18" s="6">
        <f t="shared" si="0"/>
        <v>219232000</v>
      </c>
      <c r="K18" s="6">
        <v>12</v>
      </c>
      <c r="L18" s="6">
        <v>1</v>
      </c>
      <c r="M18" s="8" t="s">
        <v>12</v>
      </c>
      <c r="N18" s="59"/>
      <c r="P18" s="62" t="s">
        <v>38</v>
      </c>
      <c r="Q18" s="63">
        <v>5</v>
      </c>
      <c r="R18" s="65">
        <f>AVERAGE(M51:M53)</f>
        <v>3.7688702671421659E-2</v>
      </c>
      <c r="S18" s="95">
        <f>AVERAGE(N51:N53)</f>
        <v>2.3555439169638537E-3</v>
      </c>
      <c r="T18" s="101">
        <f>STDEV(M51:M53)</f>
        <v>7.3328400565710146E-3</v>
      </c>
      <c r="U18" s="107">
        <f>STDEV(N51:N53)</f>
        <v>4.5830250353568841E-4</v>
      </c>
      <c r="V18" s="116">
        <f t="shared" ref="V18:V23" si="3">(Q18-Q17)*((R18+R17)/2)</f>
        <v>0.18844351335710829</v>
      </c>
      <c r="W18" s="70">
        <f>SUM(V18:V23)</f>
        <v>2.989265829966063</v>
      </c>
      <c r="X18" s="70">
        <f>SUM(V18:V20)</f>
        <v>1.7231772456709598</v>
      </c>
      <c r="Y18" s="117">
        <f>SUM(V21:V23)</f>
        <v>1.2660885842951037</v>
      </c>
      <c r="Z18" s="111">
        <f>W18*12.011</f>
        <v>35.904071883722381</v>
      </c>
      <c r="AA18" s="74">
        <f t="shared" ref="AA18:AB18" si="4">X18*12.011</f>
        <v>20.697081897753897</v>
      </c>
      <c r="AB18" s="74">
        <f t="shared" si="4"/>
        <v>15.206989985968489</v>
      </c>
    </row>
    <row r="19" spans="1:28" s="11" customFormat="1" x14ac:dyDescent="0.25">
      <c r="A19" s="7">
        <v>316</v>
      </c>
      <c r="B19" s="7" t="s">
        <v>22</v>
      </c>
      <c r="C19" s="7">
        <v>2</v>
      </c>
      <c r="D19" s="7">
        <v>6</v>
      </c>
      <c r="E19" s="7">
        <v>75</v>
      </c>
      <c r="F19" s="6" t="s">
        <v>10</v>
      </c>
      <c r="G19" s="6">
        <v>53609</v>
      </c>
      <c r="H19" s="7">
        <v>2009</v>
      </c>
      <c r="I19" s="6">
        <v>2.5000000000000001E-4</v>
      </c>
      <c r="J19" s="6">
        <f t="shared" si="0"/>
        <v>214436000</v>
      </c>
      <c r="K19" s="6">
        <v>12</v>
      </c>
      <c r="L19" s="6">
        <v>1</v>
      </c>
      <c r="M19" s="8" t="s">
        <v>12</v>
      </c>
      <c r="N19" s="59"/>
      <c r="P19" s="62" t="s">
        <v>38</v>
      </c>
      <c r="Q19" s="63">
        <v>25</v>
      </c>
      <c r="R19" s="65">
        <f>AVERAGE(M54:M56)</f>
        <v>4.0175982233248406E-2</v>
      </c>
      <c r="S19" s="95">
        <f>AVERAGE(N54:N56)</f>
        <v>2.5109988895780254E-3</v>
      </c>
      <c r="T19" s="101">
        <f>STDEV(M54:M56)</f>
        <v>5.2833878111552077E-3</v>
      </c>
      <c r="U19" s="107">
        <f>STDEV(N54:N56)</f>
        <v>3.3021173819720048E-4</v>
      </c>
      <c r="V19" s="116">
        <f t="shared" si="3"/>
        <v>0.77864684904670067</v>
      </c>
      <c r="W19" s="70"/>
      <c r="X19" s="70"/>
      <c r="Y19" s="117"/>
      <c r="Z19" s="111"/>
      <c r="AA19" s="74"/>
      <c r="AB19" s="74"/>
    </row>
    <row r="20" spans="1:28" s="11" customFormat="1" x14ac:dyDescent="0.25">
      <c r="A20" s="7">
        <v>317</v>
      </c>
      <c r="B20" s="7" t="s">
        <v>23</v>
      </c>
      <c r="C20" s="7">
        <v>2</v>
      </c>
      <c r="D20" s="7">
        <v>6</v>
      </c>
      <c r="E20" s="7">
        <v>75</v>
      </c>
      <c r="F20" s="6" t="s">
        <v>10</v>
      </c>
      <c r="G20" s="6">
        <v>53990</v>
      </c>
      <c r="H20" s="7">
        <v>2009</v>
      </c>
      <c r="I20" s="6">
        <v>2.5000000000000001E-4</v>
      </c>
      <c r="J20" s="6">
        <f t="shared" si="0"/>
        <v>215960000</v>
      </c>
      <c r="K20" s="6">
        <v>12</v>
      </c>
      <c r="L20" s="6">
        <v>1</v>
      </c>
      <c r="M20" s="8" t="s">
        <v>12</v>
      </c>
      <c r="N20" s="59"/>
      <c r="P20" s="62" t="s">
        <v>38</v>
      </c>
      <c r="Q20" s="63">
        <v>45</v>
      </c>
      <c r="R20" s="65">
        <f>AVERAGE(M57:M59)</f>
        <v>3.5432706093466666E-2</v>
      </c>
      <c r="S20" s="95">
        <f>AVERAGE(N57:N59)</f>
        <v>2.2145441308416666E-3</v>
      </c>
      <c r="T20" s="101">
        <f>STDEV(M57:M59)</f>
        <v>4.6068104237698372E-3</v>
      </c>
      <c r="U20" s="107">
        <f>STDEV(N57:N59)</f>
        <v>2.8792565148561482E-4</v>
      </c>
      <c r="V20" s="116">
        <f t="shared" si="3"/>
        <v>0.75608688326715079</v>
      </c>
      <c r="W20" s="70"/>
      <c r="X20" s="70"/>
      <c r="Y20" s="117"/>
      <c r="Z20" s="111"/>
      <c r="AA20" s="74"/>
      <c r="AB20" s="74"/>
    </row>
    <row r="21" spans="1:28" s="11" customFormat="1" x14ac:dyDescent="0.25">
      <c r="A21" s="7">
        <v>318</v>
      </c>
      <c r="B21" s="7" t="s">
        <v>24</v>
      </c>
      <c r="C21" s="7">
        <v>2</v>
      </c>
      <c r="D21" s="7">
        <v>6</v>
      </c>
      <c r="E21" s="7">
        <v>100</v>
      </c>
      <c r="F21" s="6" t="s">
        <v>10</v>
      </c>
      <c r="G21" s="6">
        <v>53788</v>
      </c>
      <c r="H21" s="7">
        <v>2017</v>
      </c>
      <c r="I21" s="6">
        <v>2.5000000000000001E-4</v>
      </c>
      <c r="J21" s="6">
        <f t="shared" si="0"/>
        <v>215152000</v>
      </c>
      <c r="K21" s="6">
        <v>12</v>
      </c>
      <c r="L21" s="6">
        <v>1</v>
      </c>
      <c r="M21" s="8" t="s">
        <v>12</v>
      </c>
      <c r="N21" s="59"/>
      <c r="P21" s="62" t="s">
        <v>38</v>
      </c>
      <c r="Q21" s="63">
        <v>75</v>
      </c>
      <c r="R21" s="65">
        <f>AVERAGE(M60:M62)</f>
        <v>1.6484597719613012E-2</v>
      </c>
      <c r="S21" s="95">
        <f>AVERAGE(N60:N62)</f>
        <v>1.0302873574758132E-3</v>
      </c>
      <c r="T21" s="101">
        <f>STDEV(M60:M62)</f>
        <v>3.0954928498507471E-3</v>
      </c>
      <c r="U21" s="107">
        <f>STDEV(N60:N62)</f>
        <v>1.9346830311567169E-4</v>
      </c>
      <c r="V21" s="116">
        <f t="shared" si="3"/>
        <v>0.77875955719619516</v>
      </c>
      <c r="W21" s="70"/>
      <c r="X21" s="70"/>
      <c r="Y21" s="117"/>
      <c r="Z21" s="111"/>
      <c r="AA21" s="74"/>
      <c r="AB21" s="74"/>
    </row>
    <row r="22" spans="1:28" s="11" customFormat="1" x14ac:dyDescent="0.25">
      <c r="A22" s="7">
        <v>319</v>
      </c>
      <c r="B22" s="7" t="s">
        <v>25</v>
      </c>
      <c r="C22" s="7">
        <v>2</v>
      </c>
      <c r="D22" s="7">
        <v>6</v>
      </c>
      <c r="E22" s="7">
        <v>100</v>
      </c>
      <c r="F22" s="6" t="s">
        <v>10</v>
      </c>
      <c r="G22" s="6">
        <v>55774</v>
      </c>
      <c r="H22" s="7">
        <v>2017</v>
      </c>
      <c r="I22" s="6">
        <v>2.5000000000000001E-4</v>
      </c>
      <c r="J22" s="6">
        <f t="shared" si="0"/>
        <v>223096000</v>
      </c>
      <c r="K22" s="6">
        <v>12</v>
      </c>
      <c r="L22" s="6">
        <v>1</v>
      </c>
      <c r="M22" s="8" t="s">
        <v>12</v>
      </c>
      <c r="N22" s="59"/>
      <c r="P22" s="62" t="s">
        <v>38</v>
      </c>
      <c r="Q22" s="63">
        <v>100</v>
      </c>
      <c r="R22" s="65">
        <f>AVERAGE(M63:M65)</f>
        <v>9.1820262835371064E-3</v>
      </c>
      <c r="S22" s="95">
        <f>AVERAGE(N63:N65)</f>
        <v>5.7387664272106915E-4</v>
      </c>
      <c r="T22" s="101">
        <f>STDEV(M63:M65)</f>
        <v>1.1500984109174492E-3</v>
      </c>
      <c r="U22" s="107">
        <f>STDEV(N63:N65)</f>
        <v>7.1881150682340573E-5</v>
      </c>
      <c r="V22" s="116">
        <f t="shared" si="3"/>
        <v>0.32083280003937648</v>
      </c>
      <c r="W22" s="70"/>
      <c r="X22" s="70"/>
      <c r="Y22" s="117"/>
      <c r="Z22" s="111"/>
      <c r="AA22" s="74"/>
      <c r="AB22" s="74"/>
    </row>
    <row r="23" spans="1:28" s="11" customFormat="1" x14ac:dyDescent="0.25">
      <c r="A23" s="7">
        <v>320</v>
      </c>
      <c r="B23" s="7" t="s">
        <v>26</v>
      </c>
      <c r="C23" s="7">
        <v>2</v>
      </c>
      <c r="D23" s="7">
        <v>6</v>
      </c>
      <c r="E23" s="7">
        <v>100</v>
      </c>
      <c r="F23" s="6" t="s">
        <v>10</v>
      </c>
      <c r="G23" s="6">
        <v>53037</v>
      </c>
      <c r="H23" s="7">
        <v>2017</v>
      </c>
      <c r="I23" s="6">
        <v>2.5000000000000001E-4</v>
      </c>
      <c r="J23" s="6">
        <f t="shared" si="0"/>
        <v>212148000</v>
      </c>
      <c r="K23" s="6">
        <v>12</v>
      </c>
      <c r="L23" s="6">
        <v>1</v>
      </c>
      <c r="M23" s="8" t="s">
        <v>12</v>
      </c>
      <c r="N23" s="59"/>
      <c r="P23" s="62" t="s">
        <v>38</v>
      </c>
      <c r="Q23" s="63">
        <v>125</v>
      </c>
      <c r="R23" s="65">
        <f>AVERAGE(M66:M68)</f>
        <v>4.1376718812254631E-3</v>
      </c>
      <c r="S23" s="95">
        <f>AVERAGE(N66:N68)</f>
        <v>1.7240299505106096E-4</v>
      </c>
      <c r="T23" s="101">
        <f>STDEV(M66:M68)</f>
        <v>5.4816130052197058E-5</v>
      </c>
      <c r="U23" s="107">
        <f>STDEV(N66:N68)</f>
        <v>1.4932502567479965E-4</v>
      </c>
      <c r="V23" s="116">
        <f t="shared" si="3"/>
        <v>0.16649622705953213</v>
      </c>
      <c r="W23" s="70"/>
      <c r="X23" s="70"/>
      <c r="Y23" s="117"/>
      <c r="Z23" s="111"/>
      <c r="AA23" s="74"/>
      <c r="AB23" s="74"/>
    </row>
    <row r="24" spans="1:28" s="11" customFormat="1" x14ac:dyDescent="0.25">
      <c r="A24" s="7">
        <v>321</v>
      </c>
      <c r="B24" s="7" t="s">
        <v>27</v>
      </c>
      <c r="C24" s="7">
        <v>2</v>
      </c>
      <c r="D24" s="7">
        <v>6</v>
      </c>
      <c r="E24" s="7">
        <v>125</v>
      </c>
      <c r="F24" s="6" t="s">
        <v>10</v>
      </c>
      <c r="G24" s="6">
        <v>53284</v>
      </c>
      <c r="H24" s="7">
        <v>2035</v>
      </c>
      <c r="I24" s="6">
        <v>2.5000000000000001E-4</v>
      </c>
      <c r="J24" s="6">
        <f t="shared" si="0"/>
        <v>213136000</v>
      </c>
      <c r="K24" s="6">
        <v>12</v>
      </c>
      <c r="L24" s="6">
        <v>1</v>
      </c>
      <c r="M24" s="8" t="s">
        <v>12</v>
      </c>
      <c r="N24" s="59"/>
      <c r="P24" s="62"/>
      <c r="Q24" s="63"/>
      <c r="R24" s="65"/>
      <c r="S24" s="95"/>
      <c r="T24" s="101"/>
      <c r="U24" s="107"/>
      <c r="V24" s="116"/>
      <c r="W24" s="70"/>
      <c r="X24" s="70"/>
      <c r="Y24" s="117"/>
      <c r="Z24" s="111"/>
      <c r="AA24" s="74"/>
      <c r="AB24" s="74"/>
    </row>
    <row r="25" spans="1:28" s="11" customFormat="1" x14ac:dyDescent="0.25">
      <c r="A25" s="7">
        <v>322</v>
      </c>
      <c r="B25" s="7" t="s">
        <v>28</v>
      </c>
      <c r="C25" s="7">
        <v>2</v>
      </c>
      <c r="D25" s="7">
        <v>6</v>
      </c>
      <c r="E25" s="7">
        <v>125</v>
      </c>
      <c r="F25" s="6" t="s">
        <v>10</v>
      </c>
      <c r="G25" s="6">
        <v>53909</v>
      </c>
      <c r="H25" s="7">
        <v>2035</v>
      </c>
      <c r="I25" s="6">
        <v>2.5000000000000001E-4</v>
      </c>
      <c r="J25" s="6">
        <f t="shared" si="0"/>
        <v>215636000</v>
      </c>
      <c r="K25" s="6">
        <v>12</v>
      </c>
      <c r="L25" s="6">
        <v>1</v>
      </c>
      <c r="M25" s="8" t="s">
        <v>12</v>
      </c>
      <c r="N25" s="59"/>
      <c r="P25" s="62" t="s">
        <v>39</v>
      </c>
      <c r="Q25" s="63">
        <v>0</v>
      </c>
      <c r="R25" s="65">
        <f>R26</f>
        <v>5.4632213501579811E-2</v>
      </c>
      <c r="S25" s="95">
        <f>S26</f>
        <v>3.4145133438487382E-3</v>
      </c>
      <c r="T25" s="101"/>
      <c r="U25" s="107"/>
      <c r="V25" s="116"/>
      <c r="W25" s="70"/>
      <c r="X25" s="70"/>
      <c r="Y25" s="117"/>
      <c r="Z25" s="111"/>
      <c r="AA25" s="74"/>
      <c r="AB25" s="74"/>
    </row>
    <row r="26" spans="1:28" s="11" customFormat="1" x14ac:dyDescent="0.25">
      <c r="A26" s="7">
        <v>323</v>
      </c>
      <c r="B26" s="7" t="s">
        <v>29</v>
      </c>
      <c r="C26" s="7">
        <v>2</v>
      </c>
      <c r="D26" s="7">
        <v>6</v>
      </c>
      <c r="E26" s="7">
        <v>125</v>
      </c>
      <c r="F26" s="6" t="s">
        <v>10</v>
      </c>
      <c r="G26" s="6" t="s">
        <v>48</v>
      </c>
      <c r="H26" s="7">
        <v>2035</v>
      </c>
      <c r="I26" s="6">
        <v>2.5000000000000001E-4</v>
      </c>
      <c r="J26" s="6" t="e">
        <f t="shared" si="0"/>
        <v>#VALUE!</v>
      </c>
      <c r="K26" s="6">
        <v>12</v>
      </c>
      <c r="L26" s="6">
        <v>1</v>
      </c>
      <c r="M26" s="8" t="s">
        <v>12</v>
      </c>
      <c r="N26" s="59"/>
      <c r="P26" s="62" t="s">
        <v>39</v>
      </c>
      <c r="Q26" s="63">
        <v>5</v>
      </c>
      <c r="R26" s="65">
        <f>AVERAGE(M72:M74)</f>
        <v>5.4632213501579811E-2</v>
      </c>
      <c r="S26" s="95">
        <f>AVERAGE(N72:N74)</f>
        <v>3.4145133438487382E-3</v>
      </c>
      <c r="T26" s="101">
        <f>STDEV(M72:M74)</f>
        <v>6.7562032537406731E-3</v>
      </c>
      <c r="U26" s="107">
        <f>STDEV(N72:N74)</f>
        <v>4.2226270335879207E-4</v>
      </c>
      <c r="V26" s="116">
        <f t="shared" ref="V26:V31" si="5">(Q26-Q25)*((R26+R25)/2)</f>
        <v>0.27316106750789904</v>
      </c>
      <c r="W26" s="70">
        <f>SUM(V26:V31)</f>
        <v>5.2061252908096041</v>
      </c>
      <c r="X26" s="70">
        <f>SUM(V26:V28)</f>
        <v>2.5738913680348166</v>
      </c>
      <c r="Y26" s="117">
        <f>SUM(V29:V31)</f>
        <v>2.6322339227747871</v>
      </c>
      <c r="Z26" s="111">
        <f>W26*12.011</f>
        <v>62.53077086791415</v>
      </c>
      <c r="AA26" s="74">
        <f t="shared" ref="AA26:AB26" si="6">X26*12.011</f>
        <v>30.915009221466178</v>
      </c>
      <c r="AB26" s="74">
        <f t="shared" si="6"/>
        <v>31.615761646447964</v>
      </c>
    </row>
    <row r="27" spans="1:28" s="11" customFormat="1" x14ac:dyDescent="0.25">
      <c r="A27" s="5"/>
      <c r="B27" s="5"/>
      <c r="C27" s="5"/>
      <c r="D27" s="5"/>
      <c r="E27" s="5"/>
      <c r="F27" s="11" t="s">
        <v>72</v>
      </c>
      <c r="G27" s="11">
        <f>AVERAGE(G9:G25)</f>
        <v>54059.823529411762</v>
      </c>
      <c r="H27" s="5"/>
      <c r="M27" s="12"/>
      <c r="N27" s="87"/>
      <c r="P27" s="62" t="s">
        <v>39</v>
      </c>
      <c r="Q27" s="63">
        <v>25</v>
      </c>
      <c r="R27" s="65">
        <f>AVERAGE(M75:M77)</f>
        <v>5.8472005874211537E-2</v>
      </c>
      <c r="S27" s="95">
        <f>AVERAGE(N75:N77)</f>
        <v>3.6545003671382211E-3</v>
      </c>
      <c r="T27" s="101">
        <f>STDEV(M75:M77)</f>
        <v>6.9809374347657065E-3</v>
      </c>
      <c r="U27" s="107">
        <f>STDEV(N75:N77)</f>
        <v>4.3630858967285666E-4</v>
      </c>
      <c r="V27" s="116">
        <f t="shared" si="5"/>
        <v>1.1310421937579136</v>
      </c>
      <c r="W27" s="70"/>
      <c r="X27" s="70"/>
      <c r="Y27" s="117"/>
      <c r="Z27" s="111"/>
      <c r="AA27" s="74"/>
      <c r="AB27" s="74"/>
    </row>
    <row r="28" spans="1:28" s="11" customFormat="1" x14ac:dyDescent="0.25">
      <c r="A28" s="5"/>
      <c r="B28" s="5"/>
      <c r="C28" s="5"/>
      <c r="D28" s="5"/>
      <c r="E28" s="5"/>
      <c r="H28" s="5"/>
      <c r="M28" s="12"/>
      <c r="N28" s="87"/>
      <c r="P28" s="62" t="s">
        <v>39</v>
      </c>
      <c r="Q28" s="63">
        <v>45</v>
      </c>
      <c r="R28" s="65">
        <f>AVERAGE(M78:M80)</f>
        <v>5.8496804802688838E-2</v>
      </c>
      <c r="S28" s="95">
        <f>AVERAGE(N78:N80)</f>
        <v>3.6560503001680524E-3</v>
      </c>
      <c r="T28" s="101">
        <f>STDEV(M78:M80)</f>
        <v>5.067040115158278E-3</v>
      </c>
      <c r="U28" s="107">
        <f>STDEV(N78:N80)</f>
        <v>3.1669000719739237E-4</v>
      </c>
      <c r="V28" s="116">
        <f t="shared" si="5"/>
        <v>1.1696881067690037</v>
      </c>
      <c r="W28" s="70"/>
      <c r="X28" s="70"/>
      <c r="Y28" s="117"/>
      <c r="Z28" s="111"/>
      <c r="AA28" s="74"/>
      <c r="AB28" s="74"/>
    </row>
    <row r="29" spans="1:28" s="11" customFormat="1" x14ac:dyDescent="0.25">
      <c r="A29" s="5"/>
      <c r="B29" s="5"/>
      <c r="C29" s="5"/>
      <c r="D29" s="5"/>
      <c r="E29" s="5"/>
      <c r="H29" s="5"/>
      <c r="M29" s="12"/>
      <c r="N29" s="87"/>
      <c r="P29" s="62" t="s">
        <v>39</v>
      </c>
      <c r="Q29" s="63">
        <v>75</v>
      </c>
      <c r="R29" s="65">
        <f>AVERAGE(M81:M83)</f>
        <v>3.5618888846269701E-2</v>
      </c>
      <c r="S29" s="95">
        <f>AVERAGE(N81:N83)</f>
        <v>2.2261805528918563E-3</v>
      </c>
      <c r="T29" s="101">
        <f>STDEV(M81:M83)</f>
        <v>3.0219148764317415E-3</v>
      </c>
      <c r="U29" s="107">
        <f>STDEV(N81:N83)</f>
        <v>1.8886967977698385E-4</v>
      </c>
      <c r="V29" s="116">
        <f t="shared" si="5"/>
        <v>1.4117354047343782</v>
      </c>
      <c r="W29" s="70"/>
      <c r="X29" s="70"/>
      <c r="Y29" s="117"/>
      <c r="Z29" s="111"/>
      <c r="AA29" s="74"/>
      <c r="AB29" s="74"/>
    </row>
    <row r="30" spans="1:28" s="11" customFormat="1" x14ac:dyDescent="0.25">
      <c r="A30" s="13">
        <v>324</v>
      </c>
      <c r="B30" s="5" t="s">
        <v>11</v>
      </c>
      <c r="C30" s="5">
        <v>2</v>
      </c>
      <c r="D30" s="5">
        <v>6</v>
      </c>
      <c r="E30" s="5">
        <v>5</v>
      </c>
      <c r="F30" s="11" t="s">
        <v>30</v>
      </c>
      <c r="G30" s="11">
        <v>3703</v>
      </c>
      <c r="H30" s="5">
        <v>2004</v>
      </c>
      <c r="I30" s="11">
        <v>0.1</v>
      </c>
      <c r="J30" s="11">
        <f t="shared" ref="J30:J47" si="7">G30/I30</f>
        <v>37030</v>
      </c>
      <c r="K30" s="11">
        <v>16</v>
      </c>
      <c r="L30" s="11">
        <v>1</v>
      </c>
      <c r="M30" s="20">
        <f>(J30/$J$9)*H30*($B$1/L30)</f>
        <v>0.37039066920309649</v>
      </c>
      <c r="N30" s="90">
        <f>M30/K30</f>
        <v>2.3149416825193531E-2</v>
      </c>
      <c r="P30" s="62" t="s">
        <v>39</v>
      </c>
      <c r="Q30" s="63">
        <v>100</v>
      </c>
      <c r="R30" s="65">
        <f>AVERAGE(M84:M86)</f>
        <v>2.7323638860574609E-2</v>
      </c>
      <c r="S30" s="95">
        <f>AVERAGE(N84:N86)</f>
        <v>1.7077274287859131E-3</v>
      </c>
      <c r="T30" s="101">
        <f>STDEV(M84:M86)</f>
        <v>3.2167999885057983E-3</v>
      </c>
      <c r="U30" s="107">
        <f>STDEV(N84:N86)</f>
        <v>2.0104999928161239E-4</v>
      </c>
      <c r="V30" s="116">
        <f t="shared" si="5"/>
        <v>0.78678159633555378</v>
      </c>
      <c r="W30" s="70"/>
      <c r="X30" s="70"/>
      <c r="Y30" s="117"/>
      <c r="Z30" s="111"/>
      <c r="AA30" s="74"/>
      <c r="AB30" s="74"/>
    </row>
    <row r="31" spans="1:28" s="11" customFormat="1" x14ac:dyDescent="0.25">
      <c r="A31" s="13">
        <v>325</v>
      </c>
      <c r="B31" s="5" t="s">
        <v>13</v>
      </c>
      <c r="C31" s="5">
        <v>2</v>
      </c>
      <c r="D31" s="5">
        <v>6</v>
      </c>
      <c r="E31" s="5">
        <v>5</v>
      </c>
      <c r="F31" s="11" t="s">
        <v>30</v>
      </c>
      <c r="G31" s="11">
        <v>3483</v>
      </c>
      <c r="H31" s="5">
        <v>2004</v>
      </c>
      <c r="I31" s="11">
        <v>0.1</v>
      </c>
      <c r="J31" s="11">
        <f t="shared" si="7"/>
        <v>34830</v>
      </c>
      <c r="K31" s="11">
        <v>16</v>
      </c>
      <c r="L31" s="11">
        <v>1</v>
      </c>
      <c r="M31" s="20">
        <f>(J31/$J$10)*H31*($B$1/L31)</f>
        <v>0.35840298785095626</v>
      </c>
      <c r="N31" s="90">
        <f t="shared" ref="N31:N89" si="8">M31/K31</f>
        <v>2.2400186740684766E-2</v>
      </c>
      <c r="P31" s="62" t="s">
        <v>39</v>
      </c>
      <c r="Q31" s="63">
        <v>125</v>
      </c>
      <c r="R31" s="65">
        <f>AVERAGE(M87:M89)</f>
        <v>7.3737148758137912E-3</v>
      </c>
      <c r="S31" s="95">
        <f>AVERAGE(N87:N89)</f>
        <v>3.0723811982557464E-4</v>
      </c>
      <c r="T31" s="101">
        <f>STDEV(M87:M89)</f>
        <v>8.4342267510371612E-4</v>
      </c>
      <c r="U31" s="107">
        <f>STDEV(N87:N89)</f>
        <v>2.6867419905609219E-4</v>
      </c>
      <c r="V31" s="116">
        <f t="shared" si="5"/>
        <v>0.43371692170485504</v>
      </c>
      <c r="W31" s="70"/>
      <c r="X31" s="70"/>
      <c r="Y31" s="117"/>
      <c r="Z31" s="111"/>
      <c r="AA31" s="74"/>
      <c r="AB31" s="74"/>
    </row>
    <row r="32" spans="1:28" s="11" customFormat="1" x14ac:dyDescent="0.25">
      <c r="A32" s="13">
        <v>326</v>
      </c>
      <c r="B32" s="5" t="s">
        <v>14</v>
      </c>
      <c r="C32" s="5">
        <v>2</v>
      </c>
      <c r="D32" s="5">
        <v>6</v>
      </c>
      <c r="E32" s="5">
        <v>5</v>
      </c>
      <c r="F32" s="11" t="s">
        <v>30</v>
      </c>
      <c r="G32" s="11">
        <v>2829</v>
      </c>
      <c r="H32" s="5">
        <v>2004</v>
      </c>
      <c r="I32" s="11">
        <v>0.1</v>
      </c>
      <c r="J32" s="11">
        <f t="shared" si="7"/>
        <v>28290</v>
      </c>
      <c r="K32" s="11">
        <v>16</v>
      </c>
      <c r="L32" s="11">
        <v>1</v>
      </c>
      <c r="M32" s="20">
        <f>(J32/$J$11)*H32*($B$1/L32)</f>
        <v>0.27109271910355659</v>
      </c>
      <c r="N32" s="90">
        <f t="shared" si="8"/>
        <v>1.6943294943972287E-2</v>
      </c>
      <c r="P32" s="62"/>
      <c r="Q32" s="63"/>
      <c r="R32" s="65"/>
      <c r="S32" s="95"/>
      <c r="T32" s="101"/>
      <c r="U32" s="107"/>
      <c r="V32" s="116"/>
      <c r="W32" s="70"/>
      <c r="X32" s="70"/>
      <c r="Y32" s="117"/>
      <c r="Z32" s="111"/>
      <c r="AA32" s="74"/>
      <c r="AB32" s="74"/>
    </row>
    <row r="33" spans="1:28" s="11" customFormat="1" x14ac:dyDescent="0.25">
      <c r="A33" s="13">
        <v>327</v>
      </c>
      <c r="B33" s="5" t="s">
        <v>15</v>
      </c>
      <c r="C33" s="5">
        <v>2</v>
      </c>
      <c r="D33" s="5">
        <v>6</v>
      </c>
      <c r="E33" s="5">
        <v>25</v>
      </c>
      <c r="F33" s="11" t="s">
        <v>30</v>
      </c>
      <c r="G33" s="11">
        <v>5317</v>
      </c>
      <c r="H33" s="5">
        <v>2005</v>
      </c>
      <c r="I33" s="11">
        <v>0.1</v>
      </c>
      <c r="J33" s="11">
        <f t="shared" si="7"/>
        <v>53170</v>
      </c>
      <c r="K33" s="11">
        <v>16</v>
      </c>
      <c r="L33" s="11">
        <v>1</v>
      </c>
      <c r="M33" s="20">
        <f>(J33/$J$12)*H33*($B$1/L33)</f>
        <v>0.52392482057083511</v>
      </c>
      <c r="N33" s="90">
        <f t="shared" si="8"/>
        <v>3.2745301285677195E-2</v>
      </c>
      <c r="P33" s="62" t="s">
        <v>40</v>
      </c>
      <c r="Q33" s="63">
        <v>0</v>
      </c>
      <c r="R33" s="65">
        <f>R34</f>
        <v>0.14248573871605663</v>
      </c>
      <c r="S33" s="95">
        <f>S34</f>
        <v>8.9053586697535395E-3</v>
      </c>
      <c r="T33" s="101"/>
      <c r="U33" s="107"/>
      <c r="V33" s="116"/>
      <c r="W33" s="70"/>
      <c r="X33" s="70"/>
      <c r="Y33" s="117"/>
      <c r="Z33" s="111"/>
      <c r="AA33" s="74"/>
      <c r="AB33" s="74"/>
    </row>
    <row r="34" spans="1:28" s="11" customFormat="1" x14ac:dyDescent="0.25">
      <c r="A34" s="13">
        <v>328</v>
      </c>
      <c r="B34" s="5" t="s">
        <v>16</v>
      </c>
      <c r="C34" s="5">
        <v>2</v>
      </c>
      <c r="D34" s="5">
        <v>6</v>
      </c>
      <c r="E34" s="5">
        <v>25</v>
      </c>
      <c r="F34" s="11" t="s">
        <v>30</v>
      </c>
      <c r="G34" s="11">
        <v>4171</v>
      </c>
      <c r="H34" s="5">
        <v>2005</v>
      </c>
      <c r="I34" s="11">
        <v>0.1</v>
      </c>
      <c r="J34" s="11">
        <f t="shared" si="7"/>
        <v>41710</v>
      </c>
      <c r="K34" s="11">
        <v>16</v>
      </c>
      <c r="L34" s="11">
        <v>1</v>
      </c>
      <c r="M34" s="20">
        <f>(J34/$J$13)*H34*($B$1/L34)</f>
        <v>0.40167411143131604</v>
      </c>
      <c r="N34" s="90">
        <f t="shared" si="8"/>
        <v>2.5104631964457252E-2</v>
      </c>
      <c r="P34" s="62" t="s">
        <v>40</v>
      </c>
      <c r="Q34" s="63">
        <v>5</v>
      </c>
      <c r="R34" s="65">
        <f>AVERAGE(M93:M95)</f>
        <v>0.14248573871605663</v>
      </c>
      <c r="S34" s="95">
        <f>AVERAGE(N93:N95)</f>
        <v>8.9053586697535395E-3</v>
      </c>
      <c r="T34" s="101">
        <f>STDEV(M93:M95)</f>
        <v>2.233040448858235E-2</v>
      </c>
      <c r="U34" s="107">
        <f>STDEV(N93:N95)</f>
        <v>1.395650280536393E-3</v>
      </c>
      <c r="V34" s="116">
        <f t="shared" ref="V34:V39" si="9">(Q34-Q33)*((R34+R33)/2)</f>
        <v>0.71242869358028316</v>
      </c>
      <c r="W34" s="70">
        <f>SUM(V34:V39)</f>
        <v>18.177777670411118</v>
      </c>
      <c r="X34" s="70">
        <f>SUM(V34:V36)</f>
        <v>7.5042521235240187</v>
      </c>
      <c r="Y34" s="117">
        <f>SUM(V37:V39)</f>
        <v>10.673525546887101</v>
      </c>
      <c r="Z34" s="111">
        <f>W34*12.011</f>
        <v>218.33328759930791</v>
      </c>
      <c r="AA34" s="74">
        <f t="shared" ref="AA34:AB34" si="10">X34*12.011</f>
        <v>90.133572255646982</v>
      </c>
      <c r="AB34" s="74">
        <f t="shared" si="10"/>
        <v>128.19971534366096</v>
      </c>
    </row>
    <row r="35" spans="1:28" s="11" customFormat="1" x14ac:dyDescent="0.25">
      <c r="A35" s="13">
        <v>329</v>
      </c>
      <c r="B35" s="5" t="s">
        <v>17</v>
      </c>
      <c r="C35" s="5">
        <v>2</v>
      </c>
      <c r="D35" s="5">
        <v>6</v>
      </c>
      <c r="E35" s="5">
        <v>25</v>
      </c>
      <c r="F35" s="11" t="s">
        <v>30</v>
      </c>
      <c r="G35" s="11">
        <v>4438</v>
      </c>
      <c r="H35" s="5">
        <v>2005</v>
      </c>
      <c r="I35" s="11">
        <v>0.1</v>
      </c>
      <c r="J35" s="11">
        <f t="shared" si="7"/>
        <v>44380</v>
      </c>
      <c r="K35" s="11">
        <v>16</v>
      </c>
      <c r="L35" s="11">
        <v>1</v>
      </c>
      <c r="M35" s="20">
        <f>(J35/$J$14)*H35*($B$1/L35)</f>
        <v>0.42356349805104992</v>
      </c>
      <c r="N35" s="90">
        <f t="shared" si="8"/>
        <v>2.647271862819062E-2</v>
      </c>
      <c r="P35" s="62" t="s">
        <v>40</v>
      </c>
      <c r="Q35" s="63">
        <v>25</v>
      </c>
      <c r="R35" s="65">
        <f>AVERAGE(M96:M98)</f>
        <v>0.16390426886622186</v>
      </c>
      <c r="S35" s="95">
        <f>AVERAGE(N96:N98)</f>
        <v>1.0244016804138866E-2</v>
      </c>
      <c r="T35" s="101">
        <f>STDEV(M96:M98)</f>
        <v>2.2224741814175969E-2</v>
      </c>
      <c r="U35" s="107">
        <f>STDEV(N96:N98)</f>
        <v>1.3890463633859874E-3</v>
      </c>
      <c r="V35" s="116">
        <f t="shared" si="9"/>
        <v>3.0639000758227852</v>
      </c>
      <c r="W35" s="69"/>
      <c r="X35" s="69"/>
      <c r="Y35" s="115"/>
      <c r="Z35" s="110"/>
      <c r="AA35" s="73"/>
      <c r="AB35" s="73"/>
    </row>
    <row r="36" spans="1:28" s="11" customFormat="1" x14ac:dyDescent="0.25">
      <c r="A36" s="13">
        <v>330</v>
      </c>
      <c r="B36" s="5" t="s">
        <v>18</v>
      </c>
      <c r="C36" s="5">
        <v>2</v>
      </c>
      <c r="D36" s="5">
        <v>6</v>
      </c>
      <c r="E36" s="5">
        <v>45</v>
      </c>
      <c r="F36" s="11" t="s">
        <v>30</v>
      </c>
      <c r="G36" s="11">
        <v>5047</v>
      </c>
      <c r="H36" s="5">
        <v>2001</v>
      </c>
      <c r="I36" s="11">
        <v>0.1</v>
      </c>
      <c r="J36" s="11">
        <f t="shared" si="7"/>
        <v>50470</v>
      </c>
      <c r="K36" s="11">
        <v>16</v>
      </c>
      <c r="L36" s="11">
        <v>1</v>
      </c>
      <c r="M36" s="20">
        <f>(J36/$J$15)*H36*($B$1/L36)</f>
        <v>0.47057382455338304</v>
      </c>
      <c r="N36" s="90">
        <f t="shared" si="8"/>
        <v>2.941086403458644E-2</v>
      </c>
      <c r="P36" s="62" t="s">
        <v>40</v>
      </c>
      <c r="Q36" s="63">
        <v>45</v>
      </c>
      <c r="R36" s="65">
        <f>AVERAGE(M99:M101)</f>
        <v>0.20888806654587311</v>
      </c>
      <c r="S36" s="95">
        <f>AVERAGE(N99:N101)</f>
        <v>1.3055504159117069E-2</v>
      </c>
      <c r="T36" s="101">
        <f>STDEV(M99:M101)</f>
        <v>3.5165386323570101E-2</v>
      </c>
      <c r="U36" s="107">
        <f>STDEV(N99:N101)</f>
        <v>2.1978366452231378E-3</v>
      </c>
      <c r="V36" s="116">
        <f t="shared" si="9"/>
        <v>3.72792335412095</v>
      </c>
      <c r="W36" s="69"/>
      <c r="X36" s="69"/>
      <c r="Y36" s="115"/>
      <c r="Z36" s="110"/>
      <c r="AA36" s="73"/>
      <c r="AB36" s="73"/>
    </row>
    <row r="37" spans="1:28" s="11" customFormat="1" x14ac:dyDescent="0.25">
      <c r="A37" s="13">
        <v>331</v>
      </c>
      <c r="B37" s="5" t="s">
        <v>19</v>
      </c>
      <c r="C37" s="5">
        <v>2</v>
      </c>
      <c r="D37" s="5">
        <v>6</v>
      </c>
      <c r="E37" s="5">
        <v>45</v>
      </c>
      <c r="F37" s="11" t="s">
        <v>30</v>
      </c>
      <c r="G37" s="11">
        <v>5159</v>
      </c>
      <c r="H37" s="5">
        <v>2001</v>
      </c>
      <c r="I37" s="11">
        <v>0.1</v>
      </c>
      <c r="J37" s="11">
        <f t="shared" si="7"/>
        <v>51590</v>
      </c>
      <c r="K37" s="11">
        <v>16</v>
      </c>
      <c r="L37" s="11">
        <v>1</v>
      </c>
      <c r="M37" s="20">
        <f>(J37/$J$16)*H37*($B$1/L37)</f>
        <v>0.51402426437429538</v>
      </c>
      <c r="N37" s="90">
        <f t="shared" si="8"/>
        <v>3.2126516523393461E-2</v>
      </c>
      <c r="P37" s="62" t="s">
        <v>40</v>
      </c>
      <c r="Q37" s="63">
        <v>75</v>
      </c>
      <c r="R37" s="65">
        <f>AVERAGE(M102:M104)</f>
        <v>0.11083667870095526</v>
      </c>
      <c r="S37" s="95">
        <f>AVERAGE(N102:N104)</f>
        <v>6.9272924188097038E-3</v>
      </c>
      <c r="T37" s="101">
        <f>STDEV(M102:M104)</f>
        <v>9.6169526495990726E-2</v>
      </c>
      <c r="U37" s="107">
        <f>STDEV(N102:N104)</f>
        <v>6.0105954059994204E-3</v>
      </c>
      <c r="V37" s="116">
        <f t="shared" si="9"/>
        <v>4.7958711787024253</v>
      </c>
      <c r="W37" s="69"/>
      <c r="X37" s="69"/>
      <c r="Y37" s="115"/>
      <c r="Z37" s="110"/>
      <c r="AA37" s="73"/>
      <c r="AB37" s="73"/>
    </row>
    <row r="38" spans="1:28" s="11" customFormat="1" x14ac:dyDescent="0.25">
      <c r="A38" s="13">
        <v>332</v>
      </c>
      <c r="B38" s="5" t="s">
        <v>20</v>
      </c>
      <c r="C38" s="5">
        <v>2</v>
      </c>
      <c r="D38" s="5">
        <v>6</v>
      </c>
      <c r="E38" s="5">
        <v>45</v>
      </c>
      <c r="F38" s="11" t="s">
        <v>30</v>
      </c>
      <c r="G38" s="11">
        <v>4979</v>
      </c>
      <c r="H38" s="5">
        <v>2001</v>
      </c>
      <c r="I38" s="11">
        <v>0.1</v>
      </c>
      <c r="J38" s="11">
        <f t="shared" si="7"/>
        <v>49790</v>
      </c>
      <c r="K38" s="11">
        <v>16</v>
      </c>
      <c r="L38" s="11">
        <v>1</v>
      </c>
      <c r="M38" s="20">
        <f>(J38/$J$17)*H38*($B$1/L38)</f>
        <v>0.50929580150462961</v>
      </c>
      <c r="N38" s="90">
        <f t="shared" si="8"/>
        <v>3.1830987594039351E-2</v>
      </c>
      <c r="P38" s="62" t="s">
        <v>40</v>
      </c>
      <c r="Q38" s="63">
        <v>100</v>
      </c>
      <c r="R38" s="65">
        <f>AVERAGE(M105:M107)</f>
        <v>0.12668117771800655</v>
      </c>
      <c r="S38" s="95">
        <f>AVERAGE(N105:N107)</f>
        <v>7.9175736073754093E-3</v>
      </c>
      <c r="T38" s="101">
        <f>STDEV(M105:M107)</f>
        <v>1.4491072524657301E-2</v>
      </c>
      <c r="U38" s="107">
        <f>STDEV(N105:N107)</f>
        <v>9.0569203279108131E-4</v>
      </c>
      <c r="V38" s="116">
        <f t="shared" si="9"/>
        <v>2.9689732052370226</v>
      </c>
      <c r="W38" s="69"/>
      <c r="X38" s="69"/>
      <c r="Y38" s="115"/>
      <c r="Z38" s="110"/>
      <c r="AA38" s="73"/>
      <c r="AB38" s="73"/>
    </row>
    <row r="39" spans="1:28" s="11" customFormat="1" ht="18.75" thickBot="1" x14ac:dyDescent="0.3">
      <c r="A39" s="13">
        <v>333</v>
      </c>
      <c r="B39" s="5" t="s">
        <v>21</v>
      </c>
      <c r="C39" s="5">
        <v>2</v>
      </c>
      <c r="D39" s="5">
        <v>6</v>
      </c>
      <c r="E39" s="5">
        <v>75</v>
      </c>
      <c r="F39" s="11" t="s">
        <v>30</v>
      </c>
      <c r="G39" s="11">
        <v>3488</v>
      </c>
      <c r="H39" s="5">
        <v>2009</v>
      </c>
      <c r="I39" s="11">
        <v>0.1</v>
      </c>
      <c r="J39" s="11">
        <f t="shared" si="7"/>
        <v>34880</v>
      </c>
      <c r="K39" s="11">
        <v>16</v>
      </c>
      <c r="L39" s="11">
        <v>1</v>
      </c>
      <c r="M39" s="20">
        <f>(J39/$J$18)*H39*($B$1/L39)</f>
        <v>0.33881164793460811</v>
      </c>
      <c r="N39" s="90">
        <f t="shared" si="8"/>
        <v>2.1175727995913007E-2</v>
      </c>
      <c r="P39" s="67" t="s">
        <v>40</v>
      </c>
      <c r="Q39" s="68">
        <v>125</v>
      </c>
      <c r="R39" s="99">
        <f>AVERAGE(M108:M110)</f>
        <v>0.10601331531780572</v>
      </c>
      <c r="S39" s="105">
        <f>AVERAGE(N108:N110)</f>
        <v>4.4172214715752387E-3</v>
      </c>
      <c r="T39" s="102">
        <f>STDEV(M108:M110)</f>
        <v>3.0797246419049999E-3</v>
      </c>
      <c r="U39" s="108">
        <f>STDEV(N108:N110)</f>
        <v>3.8278465171627499E-3</v>
      </c>
      <c r="V39" s="118">
        <f t="shared" si="9"/>
        <v>2.9086811629476532</v>
      </c>
      <c r="W39" s="119"/>
      <c r="X39" s="119"/>
      <c r="Y39" s="120"/>
      <c r="Z39" s="110"/>
      <c r="AA39" s="73"/>
      <c r="AB39" s="73"/>
    </row>
    <row r="40" spans="1:28" s="11" customFormat="1" x14ac:dyDescent="0.25">
      <c r="A40" s="13">
        <v>334</v>
      </c>
      <c r="B40" s="5" t="s">
        <v>22</v>
      </c>
      <c r="C40" s="5">
        <v>2</v>
      </c>
      <c r="D40" s="5">
        <v>6</v>
      </c>
      <c r="E40" s="5">
        <v>75</v>
      </c>
      <c r="F40" s="11" t="s">
        <v>30</v>
      </c>
      <c r="G40" s="11">
        <v>3480</v>
      </c>
      <c r="H40" s="5">
        <v>2009</v>
      </c>
      <c r="I40" s="11">
        <v>0.1</v>
      </c>
      <c r="J40" s="11">
        <f t="shared" si="7"/>
        <v>34800</v>
      </c>
      <c r="K40" s="11">
        <v>16</v>
      </c>
      <c r="L40" s="11">
        <v>1</v>
      </c>
      <c r="M40" s="20">
        <f>(J40/$J$19)*H40*($B$1/L40)</f>
        <v>0.34559491876364046</v>
      </c>
      <c r="N40" s="90">
        <f t="shared" si="8"/>
        <v>2.1599682422727529E-2</v>
      </c>
    </row>
    <row r="41" spans="1:28" s="11" customFormat="1" x14ac:dyDescent="0.25">
      <c r="A41" s="13">
        <v>335</v>
      </c>
      <c r="B41" s="5" t="s">
        <v>23</v>
      </c>
      <c r="C41" s="5">
        <v>2</v>
      </c>
      <c r="D41" s="5">
        <v>6</v>
      </c>
      <c r="E41" s="5">
        <v>75</v>
      </c>
      <c r="F41" s="11" t="s">
        <v>30</v>
      </c>
      <c r="G41" s="11">
        <v>3537</v>
      </c>
      <c r="H41" s="5">
        <v>2009</v>
      </c>
      <c r="I41" s="11">
        <v>0.1</v>
      </c>
      <c r="J41" s="11">
        <f t="shared" si="7"/>
        <v>35370</v>
      </c>
      <c r="K41" s="11">
        <v>16</v>
      </c>
      <c r="L41" s="11">
        <v>1</v>
      </c>
      <c r="M41" s="20">
        <f>(J41/$J$20)*H41*($B$1/L41)</f>
        <v>0.34877676328949808</v>
      </c>
      <c r="N41" s="90">
        <f t="shared" si="8"/>
        <v>2.179854770559363E-2</v>
      </c>
    </row>
    <row r="42" spans="1:28" s="11" customFormat="1" x14ac:dyDescent="0.25">
      <c r="A42" s="13">
        <v>336</v>
      </c>
      <c r="B42" s="5" t="s">
        <v>24</v>
      </c>
      <c r="C42" s="5">
        <v>2</v>
      </c>
      <c r="D42" s="5">
        <v>6</v>
      </c>
      <c r="E42" s="5">
        <v>100</v>
      </c>
      <c r="F42" s="11" t="s">
        <v>30</v>
      </c>
      <c r="G42" s="11">
        <v>2612</v>
      </c>
      <c r="H42" s="5">
        <v>2017</v>
      </c>
      <c r="I42" s="11">
        <v>0.1</v>
      </c>
      <c r="J42" s="11">
        <f t="shared" si="7"/>
        <v>26120</v>
      </c>
      <c r="K42" s="11">
        <v>16</v>
      </c>
      <c r="L42" s="11">
        <v>1</v>
      </c>
      <c r="M42" s="20">
        <f>(J42/$J$21)*H42*($B$1/L42)</f>
        <v>0.25956106566520415</v>
      </c>
      <c r="N42" s="90">
        <f t="shared" si="8"/>
        <v>1.6222566604075259E-2</v>
      </c>
    </row>
    <row r="43" spans="1:28" s="11" customFormat="1" x14ac:dyDescent="0.25">
      <c r="A43" s="13">
        <v>337</v>
      </c>
      <c r="B43" s="5" t="s">
        <v>25</v>
      </c>
      <c r="C43" s="5">
        <v>2</v>
      </c>
      <c r="D43" s="5">
        <v>6</v>
      </c>
      <c r="E43" s="5">
        <v>100</v>
      </c>
      <c r="F43" s="11" t="s">
        <v>30</v>
      </c>
      <c r="G43" s="11">
        <v>2282</v>
      </c>
      <c r="H43" s="5">
        <v>2017</v>
      </c>
      <c r="I43" s="11">
        <v>0.1</v>
      </c>
      <c r="J43" s="11">
        <f t="shared" si="7"/>
        <v>22820</v>
      </c>
      <c r="K43" s="11">
        <v>16</v>
      </c>
      <c r="L43" s="11">
        <v>1</v>
      </c>
      <c r="M43" s="20">
        <f>(J43/$J$22)*H43*($B$1/L43)</f>
        <v>0.21869337146340589</v>
      </c>
      <c r="N43" s="90">
        <f t="shared" si="8"/>
        <v>1.3668335716462868E-2</v>
      </c>
    </row>
    <row r="44" spans="1:28" s="11" customFormat="1" x14ac:dyDescent="0.25">
      <c r="A44" s="13">
        <v>338</v>
      </c>
      <c r="B44" s="5" t="s">
        <v>26</v>
      </c>
      <c r="C44" s="5">
        <v>2</v>
      </c>
      <c r="D44" s="5">
        <v>6</v>
      </c>
      <c r="E44" s="5">
        <v>100</v>
      </c>
      <c r="F44" s="11" t="s">
        <v>30</v>
      </c>
      <c r="G44" s="11">
        <v>2678</v>
      </c>
      <c r="H44" s="5">
        <v>2017</v>
      </c>
      <c r="I44" s="11">
        <v>0.1</v>
      </c>
      <c r="J44" s="11">
        <f t="shared" si="7"/>
        <v>26780</v>
      </c>
      <c r="K44" s="11">
        <v>16</v>
      </c>
      <c r="L44" s="11">
        <v>1</v>
      </c>
      <c r="M44" s="20">
        <f>(J44/$J$23)*H44*($B$1/L44)</f>
        <v>0.26988788770103889</v>
      </c>
      <c r="N44" s="90">
        <f t="shared" si="8"/>
        <v>1.686799298131493E-2</v>
      </c>
    </row>
    <row r="45" spans="1:28" s="11" customFormat="1" x14ac:dyDescent="0.25">
      <c r="A45" s="13">
        <v>339</v>
      </c>
      <c r="B45" s="5" t="s">
        <v>27</v>
      </c>
      <c r="C45" s="5">
        <v>2</v>
      </c>
      <c r="D45" s="5">
        <v>6</v>
      </c>
      <c r="E45" s="5">
        <v>125</v>
      </c>
      <c r="F45" s="11" t="s">
        <v>30</v>
      </c>
      <c r="G45" s="11">
        <v>1530</v>
      </c>
      <c r="H45" s="5">
        <v>2035</v>
      </c>
      <c r="I45" s="11">
        <v>0.1</v>
      </c>
      <c r="J45" s="11">
        <f t="shared" si="7"/>
        <v>15300</v>
      </c>
      <c r="K45" s="11">
        <v>16</v>
      </c>
      <c r="L45" s="11">
        <v>1</v>
      </c>
      <c r="M45" s="20">
        <f>(J45/$J$24)*H45*($B$1/L45)</f>
        <v>0.15484774979355906</v>
      </c>
      <c r="N45" s="90">
        <f t="shared" si="8"/>
        <v>9.6779843620974412E-3</v>
      </c>
    </row>
    <row r="46" spans="1:28" s="11" customFormat="1" x14ac:dyDescent="0.25">
      <c r="A46" s="13">
        <v>340</v>
      </c>
      <c r="B46" s="5" t="s">
        <v>28</v>
      </c>
      <c r="C46" s="5">
        <v>2</v>
      </c>
      <c r="D46" s="5">
        <v>6</v>
      </c>
      <c r="E46" s="5">
        <v>125</v>
      </c>
      <c r="F46" s="11" t="s">
        <v>30</v>
      </c>
      <c r="G46" s="11">
        <v>1556</v>
      </c>
      <c r="H46" s="5">
        <v>2035</v>
      </c>
      <c r="I46" s="11">
        <v>0.1</v>
      </c>
      <c r="J46" s="11">
        <f t="shared" si="7"/>
        <v>15560</v>
      </c>
      <c r="K46" s="11">
        <v>16</v>
      </c>
      <c r="L46" s="11">
        <v>1</v>
      </c>
      <c r="M46" s="20">
        <f>(J46/$J$25)*H46*($B$1/L46)</f>
        <v>0.15565339739190118</v>
      </c>
      <c r="N46" s="90">
        <f t="shared" si="8"/>
        <v>9.7283373369938236E-3</v>
      </c>
    </row>
    <row r="47" spans="1:28" s="11" customFormat="1" x14ac:dyDescent="0.25">
      <c r="A47" s="13">
        <v>341</v>
      </c>
      <c r="B47" s="5" t="s">
        <v>29</v>
      </c>
      <c r="C47" s="5">
        <v>2</v>
      </c>
      <c r="D47" s="5">
        <v>6</v>
      </c>
      <c r="E47" s="5">
        <v>125</v>
      </c>
      <c r="F47" s="11" t="s">
        <v>30</v>
      </c>
      <c r="G47" s="11" t="s">
        <v>48</v>
      </c>
      <c r="H47" s="5">
        <v>2035</v>
      </c>
      <c r="I47" s="11">
        <v>0.1</v>
      </c>
      <c r="J47" s="11" t="e">
        <f t="shared" si="7"/>
        <v>#VALUE!</v>
      </c>
      <c r="K47" s="11">
        <v>16</v>
      </c>
      <c r="L47" s="11">
        <v>1</v>
      </c>
      <c r="M47" s="20"/>
      <c r="N47" s="90">
        <f t="shared" si="8"/>
        <v>0</v>
      </c>
    </row>
    <row r="48" spans="1:28" s="11" customFormat="1" x14ac:dyDescent="0.25">
      <c r="A48" s="13"/>
      <c r="B48" s="5"/>
      <c r="C48" s="5"/>
      <c r="D48" s="5"/>
      <c r="E48" s="5"/>
      <c r="H48" s="5"/>
      <c r="M48" s="40"/>
      <c r="N48" s="90"/>
    </row>
    <row r="49" spans="1:14" s="11" customFormat="1" x14ac:dyDescent="0.25">
      <c r="B49" s="5"/>
      <c r="C49" s="5"/>
      <c r="D49" s="5"/>
      <c r="E49" s="5"/>
      <c r="H49" s="5"/>
      <c r="M49" s="40"/>
      <c r="N49" s="90"/>
    </row>
    <row r="50" spans="1:14" s="11" customFormat="1" x14ac:dyDescent="0.25">
      <c r="B50" s="5"/>
      <c r="C50" s="5"/>
      <c r="D50" s="5"/>
      <c r="E50" s="5"/>
      <c r="H50" s="5"/>
      <c r="M50" s="40"/>
      <c r="N50" s="90"/>
    </row>
    <row r="51" spans="1:14" s="11" customFormat="1" x14ac:dyDescent="0.25">
      <c r="A51" s="13">
        <v>342</v>
      </c>
      <c r="B51" s="5" t="s">
        <v>11</v>
      </c>
      <c r="C51" s="5">
        <v>2</v>
      </c>
      <c r="D51" s="5">
        <v>6</v>
      </c>
      <c r="E51" s="5">
        <v>5</v>
      </c>
      <c r="F51" s="11" t="s">
        <v>38</v>
      </c>
      <c r="G51" s="11">
        <v>1839</v>
      </c>
      <c r="H51" s="5">
        <v>2004</v>
      </c>
      <c r="I51" s="11">
        <v>0.4</v>
      </c>
      <c r="J51" s="11">
        <f t="shared" ref="J51:J68" si="11">G51/I51</f>
        <v>4597.5</v>
      </c>
      <c r="K51" s="11">
        <v>16</v>
      </c>
      <c r="L51" s="11">
        <v>1</v>
      </c>
      <c r="M51" s="20">
        <f>(J51/$J$9)*H51*($B$1/L51)</f>
        <v>4.5986257133708783E-2</v>
      </c>
      <c r="N51" s="90">
        <f t="shared" si="8"/>
        <v>2.8741410708567989E-3</v>
      </c>
    </row>
    <row r="52" spans="1:14" s="11" customFormat="1" x14ac:dyDescent="0.25">
      <c r="A52" s="13">
        <v>343</v>
      </c>
      <c r="B52" s="5" t="s">
        <v>13</v>
      </c>
      <c r="C52" s="5">
        <v>2</v>
      </c>
      <c r="D52" s="5">
        <v>6</v>
      </c>
      <c r="E52" s="5">
        <v>5</v>
      </c>
      <c r="F52" s="11" t="s">
        <v>38</v>
      </c>
      <c r="G52" s="11">
        <v>1247</v>
      </c>
      <c r="H52" s="5">
        <v>2004</v>
      </c>
      <c r="I52" s="11">
        <v>0.4</v>
      </c>
      <c r="J52" s="11">
        <f t="shared" si="11"/>
        <v>3117.5</v>
      </c>
      <c r="K52" s="11">
        <v>16</v>
      </c>
      <c r="L52" s="11">
        <v>1</v>
      </c>
      <c r="M52" s="20">
        <f>(J52/$J$10)*H52*($B$1/L52)</f>
        <v>3.2079279776783119E-2</v>
      </c>
      <c r="N52" s="90">
        <f t="shared" si="8"/>
        <v>2.004954986048945E-3</v>
      </c>
    </row>
    <row r="53" spans="1:14" s="11" customFormat="1" x14ac:dyDescent="0.25">
      <c r="A53" s="13">
        <v>344</v>
      </c>
      <c r="B53" s="5" t="s">
        <v>14</v>
      </c>
      <c r="C53" s="5">
        <v>2</v>
      </c>
      <c r="D53" s="5">
        <v>6</v>
      </c>
      <c r="E53" s="5">
        <v>5</v>
      </c>
      <c r="F53" s="11" t="s">
        <v>38</v>
      </c>
      <c r="G53" s="11">
        <v>1461</v>
      </c>
      <c r="H53" s="5">
        <v>2004</v>
      </c>
      <c r="I53" s="11">
        <v>0.4</v>
      </c>
      <c r="J53" s="11">
        <f t="shared" si="11"/>
        <v>3652.5</v>
      </c>
      <c r="K53" s="11">
        <v>16</v>
      </c>
      <c r="L53" s="11">
        <v>1</v>
      </c>
      <c r="M53" s="20">
        <f>(J53/$J$11)*H53*($B$1/L53)</f>
        <v>3.5000571103773075E-2</v>
      </c>
      <c r="N53" s="90">
        <f t="shared" si="8"/>
        <v>2.1875356939858172E-3</v>
      </c>
    </row>
    <row r="54" spans="1:14" s="11" customFormat="1" x14ac:dyDescent="0.25">
      <c r="A54" s="13">
        <v>345</v>
      </c>
      <c r="B54" s="5" t="s">
        <v>15</v>
      </c>
      <c r="C54" s="5">
        <v>2</v>
      </c>
      <c r="D54" s="5">
        <v>6</v>
      </c>
      <c r="E54" s="5">
        <v>25</v>
      </c>
      <c r="F54" s="11" t="s">
        <v>38</v>
      </c>
      <c r="G54" s="11">
        <v>1573</v>
      </c>
      <c r="H54" s="5">
        <v>2005</v>
      </c>
      <c r="I54" s="11">
        <v>0.4</v>
      </c>
      <c r="J54" s="11">
        <f t="shared" si="11"/>
        <v>3932.5</v>
      </c>
      <c r="K54" s="11">
        <v>16</v>
      </c>
      <c r="L54" s="11">
        <v>1</v>
      </c>
      <c r="M54" s="20">
        <f>(J54/$J$12)*H54*($B$1/L54)</f>
        <v>3.8749940885740249E-2</v>
      </c>
      <c r="N54" s="90">
        <f t="shared" si="8"/>
        <v>2.4218713053587655E-3</v>
      </c>
    </row>
    <row r="55" spans="1:14" s="11" customFormat="1" x14ac:dyDescent="0.25">
      <c r="A55" s="13">
        <v>346</v>
      </c>
      <c r="B55" s="5" t="s">
        <v>16</v>
      </c>
      <c r="C55" s="5">
        <v>2</v>
      </c>
      <c r="D55" s="5">
        <v>6</v>
      </c>
      <c r="E55" s="5">
        <v>25</v>
      </c>
      <c r="F55" s="11" t="s">
        <v>38</v>
      </c>
      <c r="G55" s="11">
        <v>1485</v>
      </c>
      <c r="H55" s="5">
        <v>2005</v>
      </c>
      <c r="I55" s="11">
        <v>0.4</v>
      </c>
      <c r="J55" s="11">
        <f t="shared" si="11"/>
        <v>3712.5</v>
      </c>
      <c r="K55" s="11">
        <v>16</v>
      </c>
      <c r="L55" s="11">
        <v>1</v>
      </c>
      <c r="M55" s="20">
        <f>(J55/$J$13)*H55*($B$1/L55)</f>
        <v>3.5751981268011532E-2</v>
      </c>
      <c r="N55" s="90">
        <f t="shared" si="8"/>
        <v>2.2344988292507207E-3</v>
      </c>
    </row>
    <row r="56" spans="1:14" s="11" customFormat="1" x14ac:dyDescent="0.25">
      <c r="A56" s="13">
        <v>347</v>
      </c>
      <c r="B56" s="5" t="s">
        <v>17</v>
      </c>
      <c r="C56" s="5">
        <v>2</v>
      </c>
      <c r="D56" s="5">
        <v>6</v>
      </c>
      <c r="E56" s="5">
        <v>25</v>
      </c>
      <c r="F56" s="11" t="s">
        <v>38</v>
      </c>
      <c r="G56" s="11">
        <v>1929</v>
      </c>
      <c r="H56" s="5">
        <v>2005</v>
      </c>
      <c r="I56" s="11">
        <v>0.4</v>
      </c>
      <c r="J56" s="11">
        <f t="shared" si="11"/>
        <v>4822.5</v>
      </c>
      <c r="K56" s="11">
        <v>16</v>
      </c>
      <c r="L56" s="11">
        <v>1</v>
      </c>
      <c r="M56" s="20">
        <f>(J56/$J$14)*H56*($B$1/L56)</f>
        <v>4.602602454599343E-2</v>
      </c>
      <c r="N56" s="90">
        <f t="shared" si="8"/>
        <v>2.8766265341245894E-3</v>
      </c>
    </row>
    <row r="57" spans="1:14" s="11" customFormat="1" x14ac:dyDescent="0.25">
      <c r="A57" s="13">
        <v>348</v>
      </c>
      <c r="B57" s="5" t="s">
        <v>18</v>
      </c>
      <c r="C57" s="5">
        <v>2</v>
      </c>
      <c r="D57" s="5">
        <v>6</v>
      </c>
      <c r="E57" s="5">
        <v>45</v>
      </c>
      <c r="F57" s="11" t="s">
        <v>38</v>
      </c>
      <c r="G57" s="11">
        <v>1310</v>
      </c>
      <c r="H57" s="5">
        <v>2001</v>
      </c>
      <c r="I57" s="11">
        <v>0.4</v>
      </c>
      <c r="J57" s="11">
        <f t="shared" si="11"/>
        <v>3275</v>
      </c>
      <c r="K57" s="11">
        <v>16</v>
      </c>
      <c r="L57" s="11">
        <v>1</v>
      </c>
      <c r="M57" s="20">
        <f>(J57/$J$15)*H57*($B$1/L57)</f>
        <v>3.0535551325784217E-2</v>
      </c>
      <c r="N57" s="90">
        <f t="shared" si="8"/>
        <v>1.9084719578615135E-3</v>
      </c>
    </row>
    <row r="58" spans="1:14" s="11" customFormat="1" x14ac:dyDescent="0.25">
      <c r="A58" s="13">
        <v>349</v>
      </c>
      <c r="B58" s="5" t="s">
        <v>19</v>
      </c>
      <c r="C58" s="5">
        <v>2</v>
      </c>
      <c r="D58" s="5">
        <v>6</v>
      </c>
      <c r="E58" s="5">
        <v>45</v>
      </c>
      <c r="F58" s="11" t="s">
        <v>38</v>
      </c>
      <c r="G58" s="11">
        <v>1593</v>
      </c>
      <c r="H58" s="5">
        <v>2001</v>
      </c>
      <c r="I58" s="11">
        <v>0.4</v>
      </c>
      <c r="J58" s="11">
        <f t="shared" si="11"/>
        <v>3982.5</v>
      </c>
      <c r="K58" s="11">
        <v>16</v>
      </c>
      <c r="L58" s="11">
        <v>1</v>
      </c>
      <c r="M58" s="20">
        <f>(J58/$J$16)*H58*($B$1/L58)</f>
        <v>3.9680202226606537E-2</v>
      </c>
      <c r="N58" s="90">
        <f t="shared" si="8"/>
        <v>2.4800126391629086E-3</v>
      </c>
    </row>
    <row r="59" spans="1:14" s="11" customFormat="1" x14ac:dyDescent="0.25">
      <c r="A59" s="13">
        <v>350</v>
      </c>
      <c r="B59" s="5" t="s">
        <v>20</v>
      </c>
      <c r="C59" s="5">
        <v>2</v>
      </c>
      <c r="D59" s="5">
        <v>6</v>
      </c>
      <c r="E59" s="5">
        <v>45</v>
      </c>
      <c r="F59" s="11" t="s">
        <v>38</v>
      </c>
      <c r="G59" s="11">
        <v>1411</v>
      </c>
      <c r="H59" s="5">
        <v>2001</v>
      </c>
      <c r="I59" s="11">
        <v>0.4</v>
      </c>
      <c r="J59" s="11">
        <f t="shared" si="11"/>
        <v>3527.5</v>
      </c>
      <c r="K59" s="11">
        <v>16</v>
      </c>
      <c r="L59" s="11">
        <v>1</v>
      </c>
      <c r="M59" s="20">
        <f>(J59/$J$17)*H59*($B$1/L59)</f>
        <v>3.6082364728009263E-2</v>
      </c>
      <c r="N59" s="90">
        <f t="shared" si="8"/>
        <v>2.2551477955005789E-3</v>
      </c>
    </row>
    <row r="60" spans="1:14" s="11" customFormat="1" x14ac:dyDescent="0.25">
      <c r="A60" s="13">
        <v>351</v>
      </c>
      <c r="B60" s="5" t="s">
        <v>21</v>
      </c>
      <c r="C60" s="5">
        <v>2</v>
      </c>
      <c r="D60" s="5">
        <v>6</v>
      </c>
      <c r="E60" s="5">
        <v>75</v>
      </c>
      <c r="F60" s="11" t="s">
        <v>38</v>
      </c>
      <c r="G60" s="11">
        <v>700</v>
      </c>
      <c r="H60" s="5">
        <v>2009</v>
      </c>
      <c r="I60" s="11">
        <v>0.4</v>
      </c>
      <c r="J60" s="11">
        <f t="shared" si="11"/>
        <v>1750</v>
      </c>
      <c r="K60" s="11">
        <v>16</v>
      </c>
      <c r="L60" s="11">
        <v>1</v>
      </c>
      <c r="M60" s="20">
        <f>(J60/$J$18)*H60*($B$1/L60)</f>
        <v>1.6998864216902641E-2</v>
      </c>
      <c r="N60" s="90">
        <f t="shared" si="8"/>
        <v>1.062429013556415E-3</v>
      </c>
    </row>
    <row r="61" spans="1:14" s="11" customFormat="1" x14ac:dyDescent="0.25">
      <c r="A61" s="13">
        <v>352</v>
      </c>
      <c r="B61" s="5" t="s">
        <v>22</v>
      </c>
      <c r="C61" s="5">
        <v>2</v>
      </c>
      <c r="D61" s="5">
        <v>6</v>
      </c>
      <c r="E61" s="5">
        <v>75</v>
      </c>
      <c r="F61" s="11" t="s">
        <v>38</v>
      </c>
      <c r="G61" s="11">
        <v>777</v>
      </c>
      <c r="H61" s="5">
        <v>2009</v>
      </c>
      <c r="I61" s="11">
        <v>0.4</v>
      </c>
      <c r="J61" s="11">
        <f t="shared" si="11"/>
        <v>1942.5</v>
      </c>
      <c r="K61" s="11">
        <v>16</v>
      </c>
      <c r="L61" s="11">
        <v>1</v>
      </c>
      <c r="M61" s="20">
        <f>(J61/$J$19)*H61*($B$1/L61)</f>
        <v>1.929075085340148E-2</v>
      </c>
      <c r="N61" s="90">
        <f t="shared" si="8"/>
        <v>1.2056719283375925E-3</v>
      </c>
    </row>
    <row r="62" spans="1:14" s="11" customFormat="1" x14ac:dyDescent="0.25">
      <c r="A62" s="13">
        <v>353</v>
      </c>
      <c r="B62" s="5" t="s">
        <v>23</v>
      </c>
      <c r="C62" s="5">
        <v>2</v>
      </c>
      <c r="D62" s="5">
        <v>6</v>
      </c>
      <c r="E62" s="5">
        <v>75</v>
      </c>
      <c r="F62" s="11" t="s">
        <v>38</v>
      </c>
      <c r="G62" s="11">
        <v>534</v>
      </c>
      <c r="H62" s="5">
        <v>2009</v>
      </c>
      <c r="I62" s="11">
        <v>0.4</v>
      </c>
      <c r="J62" s="11">
        <f t="shared" si="11"/>
        <v>1335</v>
      </c>
      <c r="K62" s="11">
        <v>16</v>
      </c>
      <c r="L62" s="11">
        <v>1</v>
      </c>
      <c r="M62" s="20">
        <f>(J62/$J$20)*H62*($B$1/L62)</f>
        <v>1.3164178088534914E-2</v>
      </c>
      <c r="N62" s="90">
        <f t="shared" si="8"/>
        <v>8.2276113053343213E-4</v>
      </c>
    </row>
    <row r="63" spans="1:14" s="11" customFormat="1" x14ac:dyDescent="0.25">
      <c r="A63" s="13">
        <v>354</v>
      </c>
      <c r="B63" s="5" t="s">
        <v>24</v>
      </c>
      <c r="C63" s="5">
        <v>2</v>
      </c>
      <c r="D63" s="5">
        <v>6</v>
      </c>
      <c r="E63" s="5">
        <v>100</v>
      </c>
      <c r="F63" s="11" t="s">
        <v>38</v>
      </c>
      <c r="G63" s="11">
        <v>400</v>
      </c>
      <c r="H63" s="5">
        <v>2017</v>
      </c>
      <c r="I63" s="11">
        <v>0.4</v>
      </c>
      <c r="J63" s="11">
        <f t="shared" si="11"/>
        <v>1000</v>
      </c>
      <c r="K63" s="11">
        <v>16</v>
      </c>
      <c r="L63" s="11">
        <v>1</v>
      </c>
      <c r="M63" s="20">
        <f>(J63/$J$21)*H63*($B$1/L63)</f>
        <v>9.9372536625269587E-3</v>
      </c>
      <c r="N63" s="90">
        <f t="shared" si="8"/>
        <v>6.2107835390793492E-4</v>
      </c>
    </row>
    <row r="64" spans="1:14" s="11" customFormat="1" x14ac:dyDescent="0.25">
      <c r="A64" s="13">
        <v>355</v>
      </c>
      <c r="B64" s="5" t="s">
        <v>25</v>
      </c>
      <c r="C64" s="5">
        <v>2</v>
      </c>
      <c r="D64" s="5">
        <v>6</v>
      </c>
      <c r="E64" s="5">
        <v>100</v>
      </c>
      <c r="F64" s="11" t="s">
        <v>38</v>
      </c>
      <c r="G64" s="11">
        <v>328</v>
      </c>
      <c r="H64" s="5">
        <v>2017</v>
      </c>
      <c r="I64" s="11">
        <v>0.4</v>
      </c>
      <c r="J64" s="11">
        <f t="shared" si="11"/>
        <v>820</v>
      </c>
      <c r="K64" s="11">
        <v>16</v>
      </c>
      <c r="L64" s="11">
        <v>1</v>
      </c>
      <c r="M64" s="20">
        <f>(J64/$J$22)*H64*($B$1/L64)</f>
        <v>7.8583945924624379E-3</v>
      </c>
      <c r="N64" s="90">
        <f t="shared" si="8"/>
        <v>4.9114966202890237E-4</v>
      </c>
    </row>
    <row r="65" spans="1:14" s="11" customFormat="1" x14ac:dyDescent="0.25">
      <c r="A65" s="13">
        <v>356</v>
      </c>
      <c r="B65" s="5" t="s">
        <v>26</v>
      </c>
      <c r="C65" s="5">
        <v>2</v>
      </c>
      <c r="D65" s="5">
        <v>6</v>
      </c>
      <c r="E65" s="5">
        <v>100</v>
      </c>
      <c r="F65" s="11" t="s">
        <v>38</v>
      </c>
      <c r="G65" s="11">
        <v>387</v>
      </c>
      <c r="H65" s="5">
        <v>2017</v>
      </c>
      <c r="I65" s="11">
        <v>0.4</v>
      </c>
      <c r="J65" s="11">
        <f t="shared" si="11"/>
        <v>967.5</v>
      </c>
      <c r="K65" s="11">
        <v>16</v>
      </c>
      <c r="L65" s="11">
        <v>1</v>
      </c>
      <c r="M65" s="20">
        <f>(J65/$J$23)*H65*($B$1/L65)</f>
        <v>9.7504305956219242E-3</v>
      </c>
      <c r="N65" s="90">
        <f t="shared" si="8"/>
        <v>6.0940191222637026E-4</v>
      </c>
    </row>
    <row r="66" spans="1:14" s="11" customFormat="1" x14ac:dyDescent="0.25">
      <c r="A66" s="13">
        <v>357</v>
      </c>
      <c r="B66" s="5" t="s">
        <v>27</v>
      </c>
      <c r="C66" s="5">
        <v>2</v>
      </c>
      <c r="D66" s="5">
        <v>6</v>
      </c>
      <c r="E66" s="5">
        <v>125</v>
      </c>
      <c r="F66" s="11" t="s">
        <v>38</v>
      </c>
      <c r="G66" s="11">
        <v>162</v>
      </c>
      <c r="H66" s="5">
        <v>2035</v>
      </c>
      <c r="I66" s="11">
        <v>0.4</v>
      </c>
      <c r="J66" s="11">
        <f t="shared" si="11"/>
        <v>405</v>
      </c>
      <c r="K66" s="11">
        <v>16</v>
      </c>
      <c r="L66" s="11">
        <v>1</v>
      </c>
      <c r="M66" s="20">
        <f>(J66/$J$24)*H66*($B$1/L66)</f>
        <v>4.0989110239471509E-3</v>
      </c>
      <c r="N66" s="90">
        <f t="shared" si="8"/>
        <v>2.5618193899669693E-4</v>
      </c>
    </row>
    <row r="67" spans="1:14" s="11" customFormat="1" x14ac:dyDescent="0.25">
      <c r="A67" s="13">
        <v>358</v>
      </c>
      <c r="B67" s="5" t="s">
        <v>28</v>
      </c>
      <c r="C67" s="5">
        <v>2</v>
      </c>
      <c r="D67" s="5">
        <v>6</v>
      </c>
      <c r="E67" s="5">
        <v>125</v>
      </c>
      <c r="F67" s="11" t="s">
        <v>38</v>
      </c>
      <c r="G67" s="11">
        <v>167</v>
      </c>
      <c r="H67" s="5">
        <v>2035</v>
      </c>
      <c r="I67" s="11">
        <v>0.4</v>
      </c>
      <c r="J67" s="11">
        <f t="shared" si="11"/>
        <v>417.5</v>
      </c>
      <c r="K67" s="11">
        <v>16</v>
      </c>
      <c r="L67" s="11">
        <v>1</v>
      </c>
      <c r="M67" s="20">
        <f>(J67/$J$25)*H67*($B$1/L67)</f>
        <v>4.1764327385037754E-3</v>
      </c>
      <c r="N67" s="90">
        <f t="shared" si="8"/>
        <v>2.6102704615648596E-4</v>
      </c>
    </row>
    <row r="68" spans="1:14" s="11" customFormat="1" x14ac:dyDescent="0.25">
      <c r="A68" s="13">
        <v>359</v>
      </c>
      <c r="B68" s="5" t="s">
        <v>29</v>
      </c>
      <c r="C68" s="5">
        <v>2</v>
      </c>
      <c r="D68" s="5">
        <v>6</v>
      </c>
      <c r="E68" s="5">
        <v>125</v>
      </c>
      <c r="F68" s="11" t="s">
        <v>38</v>
      </c>
      <c r="H68" s="5">
        <v>2035</v>
      </c>
      <c r="I68" s="11">
        <v>0.4</v>
      </c>
      <c r="J68" s="11">
        <f t="shared" si="11"/>
        <v>0</v>
      </c>
      <c r="K68" s="11">
        <v>16</v>
      </c>
      <c r="L68" s="11">
        <v>1</v>
      </c>
      <c r="M68" s="20"/>
      <c r="N68" s="90">
        <f t="shared" si="8"/>
        <v>0</v>
      </c>
    </row>
    <row r="69" spans="1:14" s="11" customFormat="1" x14ac:dyDescent="0.25">
      <c r="B69" s="5"/>
      <c r="C69" s="5"/>
      <c r="D69" s="5"/>
      <c r="E69" s="5"/>
      <c r="H69" s="5"/>
      <c r="M69" s="40"/>
      <c r="N69" s="90"/>
    </row>
    <row r="70" spans="1:14" s="11" customFormat="1" x14ac:dyDescent="0.25">
      <c r="B70" s="5"/>
      <c r="C70" s="5"/>
      <c r="D70" s="5"/>
      <c r="E70" s="5"/>
      <c r="H70" s="5"/>
      <c r="M70" s="40"/>
      <c r="N70" s="90"/>
    </row>
    <row r="71" spans="1:14" s="11" customFormat="1" x14ac:dyDescent="0.25">
      <c r="B71" s="5"/>
      <c r="C71" s="5"/>
      <c r="D71" s="5"/>
      <c r="E71" s="5"/>
      <c r="H71" s="5"/>
      <c r="M71" s="40"/>
      <c r="N71" s="90"/>
    </row>
    <row r="72" spans="1:14" s="11" customFormat="1" ht="19.5" customHeight="1" x14ac:dyDescent="0.25">
      <c r="A72" s="13">
        <v>360</v>
      </c>
      <c r="B72" s="5" t="s">
        <v>11</v>
      </c>
      <c r="C72" s="5">
        <v>2</v>
      </c>
      <c r="D72" s="5">
        <v>6</v>
      </c>
      <c r="E72" s="5">
        <v>5</v>
      </c>
      <c r="F72" s="11" t="s">
        <v>39</v>
      </c>
      <c r="G72" s="11">
        <v>2415</v>
      </c>
      <c r="H72" s="5">
        <v>2004</v>
      </c>
      <c r="I72" s="11">
        <v>0.4</v>
      </c>
      <c r="J72" s="11">
        <f t="shared" ref="J72:J89" si="12">G72/I72</f>
        <v>6037.5</v>
      </c>
      <c r="K72" s="11">
        <v>16</v>
      </c>
      <c r="L72" s="11">
        <v>1</v>
      </c>
      <c r="M72" s="20">
        <f>(J72/$J$9)*H72*($B$1/L72)</f>
        <v>6.0389783022243987E-2</v>
      </c>
      <c r="N72" s="90">
        <f t="shared" si="8"/>
        <v>3.7743614388902492E-3</v>
      </c>
    </row>
    <row r="73" spans="1:14" s="11" customFormat="1" x14ac:dyDescent="0.25">
      <c r="A73" s="13">
        <v>361</v>
      </c>
      <c r="B73" s="5" t="s">
        <v>13</v>
      </c>
      <c r="C73" s="5">
        <v>2</v>
      </c>
      <c r="D73" s="5">
        <v>6</v>
      </c>
      <c r="E73" s="5">
        <v>5</v>
      </c>
      <c r="F73" s="11" t="s">
        <v>39</v>
      </c>
      <c r="G73" s="11">
        <v>2189</v>
      </c>
      <c r="H73" s="5">
        <v>2004</v>
      </c>
      <c r="I73" s="11">
        <v>0.4</v>
      </c>
      <c r="J73" s="11">
        <f t="shared" si="12"/>
        <v>5472.5</v>
      </c>
      <c r="K73" s="11">
        <v>16</v>
      </c>
      <c r="L73" s="11">
        <v>1</v>
      </c>
      <c r="M73" s="20">
        <f>(J73/$J$10)*H73*($B$1/L73)</f>
        <v>5.6312384467825383E-2</v>
      </c>
      <c r="N73" s="90">
        <f t="shared" si="8"/>
        <v>3.5195240292390864E-3</v>
      </c>
    </row>
    <row r="74" spans="1:14" s="11" customFormat="1" x14ac:dyDescent="0.25">
      <c r="A74" s="13">
        <v>362</v>
      </c>
      <c r="B74" s="5" t="s">
        <v>14</v>
      </c>
      <c r="C74" s="5">
        <v>2</v>
      </c>
      <c r="D74" s="5">
        <v>6</v>
      </c>
      <c r="E74" s="5">
        <v>5</v>
      </c>
      <c r="F74" s="11" t="s">
        <v>39</v>
      </c>
      <c r="G74" s="11">
        <v>1970</v>
      </c>
      <c r="H74" s="5">
        <v>2004</v>
      </c>
      <c r="I74" s="11">
        <v>0.4</v>
      </c>
      <c r="J74" s="11">
        <f t="shared" si="12"/>
        <v>4925</v>
      </c>
      <c r="K74" s="11">
        <v>16</v>
      </c>
      <c r="L74" s="11">
        <v>1</v>
      </c>
      <c r="M74" s="20">
        <f>(J74/$J$11)*H74*($B$1/L74)</f>
        <v>4.7194473014670064E-2</v>
      </c>
      <c r="N74" s="90">
        <f t="shared" si="8"/>
        <v>2.949654563416879E-3</v>
      </c>
    </row>
    <row r="75" spans="1:14" s="11" customFormat="1" x14ac:dyDescent="0.25">
      <c r="A75" s="13">
        <v>363</v>
      </c>
      <c r="B75" s="5" t="s">
        <v>15</v>
      </c>
      <c r="C75" s="5">
        <v>2</v>
      </c>
      <c r="D75" s="5">
        <v>6</v>
      </c>
      <c r="E75" s="5">
        <v>25</v>
      </c>
      <c r="F75" s="11" t="s">
        <v>39</v>
      </c>
      <c r="G75" s="11">
        <v>2614</v>
      </c>
      <c r="H75" s="5">
        <v>2005</v>
      </c>
      <c r="I75" s="11">
        <v>0.4</v>
      </c>
      <c r="J75" s="11">
        <f t="shared" si="12"/>
        <v>6535</v>
      </c>
      <c r="K75" s="11">
        <v>16</v>
      </c>
      <c r="L75" s="11">
        <v>1</v>
      </c>
      <c r="M75" s="20">
        <f>(J75/$J$12)*H75*($B$1/L75)</f>
        <v>6.4394370931548012E-2</v>
      </c>
      <c r="N75" s="90">
        <f t="shared" si="8"/>
        <v>4.0246481832217507E-3</v>
      </c>
    </row>
    <row r="76" spans="1:14" s="11" customFormat="1" x14ac:dyDescent="0.25">
      <c r="A76" s="13">
        <v>364</v>
      </c>
      <c r="B76" s="5" t="s">
        <v>16</v>
      </c>
      <c r="C76" s="5">
        <v>2</v>
      </c>
      <c r="D76" s="5">
        <v>6</v>
      </c>
      <c r="E76" s="5">
        <v>25</v>
      </c>
      <c r="F76" s="11" t="s">
        <v>39</v>
      </c>
      <c r="G76" s="11">
        <v>2109</v>
      </c>
      <c r="H76" s="5">
        <v>2005</v>
      </c>
      <c r="I76" s="11">
        <v>0.4</v>
      </c>
      <c r="J76" s="11">
        <f t="shared" si="12"/>
        <v>5272.5</v>
      </c>
      <c r="K76" s="11">
        <v>16</v>
      </c>
      <c r="L76" s="11">
        <v>1</v>
      </c>
      <c r="M76" s="20">
        <f>(J76/$J$13)*H76*($B$1/L76)</f>
        <v>5.0775036023054762E-2</v>
      </c>
      <c r="N76" s="90">
        <f t="shared" si="8"/>
        <v>3.1734397514409226E-3</v>
      </c>
    </row>
    <row r="77" spans="1:14" s="11" customFormat="1" x14ac:dyDescent="0.25">
      <c r="A77" s="13">
        <v>365</v>
      </c>
      <c r="B77" s="5" t="s">
        <v>17</v>
      </c>
      <c r="C77" s="5">
        <v>2</v>
      </c>
      <c r="D77" s="5">
        <v>6</v>
      </c>
      <c r="E77" s="5">
        <v>25</v>
      </c>
      <c r="F77" s="11" t="s">
        <v>39</v>
      </c>
      <c r="G77" s="11">
        <v>2525</v>
      </c>
      <c r="H77" s="5">
        <v>2005</v>
      </c>
      <c r="I77" s="11">
        <v>0.4</v>
      </c>
      <c r="J77" s="11">
        <f t="shared" si="12"/>
        <v>6312.5</v>
      </c>
      <c r="K77" s="11">
        <v>16</v>
      </c>
      <c r="L77" s="11">
        <v>1</v>
      </c>
      <c r="M77" s="20">
        <f>(J77/$J$14)*H77*($B$1/L77)</f>
        <v>6.0246610668031837E-2</v>
      </c>
      <c r="N77" s="90">
        <f t="shared" si="8"/>
        <v>3.7654131667519898E-3</v>
      </c>
    </row>
    <row r="78" spans="1:14" s="11" customFormat="1" x14ac:dyDescent="0.25">
      <c r="A78" s="13">
        <v>366</v>
      </c>
      <c r="B78" s="5" t="s">
        <v>18</v>
      </c>
      <c r="C78" s="5">
        <v>2</v>
      </c>
      <c r="D78" s="5">
        <v>6</v>
      </c>
      <c r="E78" s="5">
        <v>45</v>
      </c>
      <c r="F78" s="11" t="s">
        <v>39</v>
      </c>
      <c r="G78" s="11">
        <v>2260</v>
      </c>
      <c r="H78" s="5">
        <v>2001</v>
      </c>
      <c r="I78" s="11">
        <v>0.4</v>
      </c>
      <c r="J78" s="11">
        <f t="shared" si="12"/>
        <v>5650</v>
      </c>
      <c r="K78" s="11">
        <v>16</v>
      </c>
      <c r="L78" s="11">
        <v>1</v>
      </c>
      <c r="M78" s="20">
        <f>(J78/$J$15)*H78*($B$1/L78)</f>
        <v>5.2679653432268964E-2</v>
      </c>
      <c r="N78" s="90">
        <f t="shared" si="8"/>
        <v>3.2924783395168102E-3</v>
      </c>
    </row>
    <row r="79" spans="1:14" s="11" customFormat="1" x14ac:dyDescent="0.25">
      <c r="A79" s="13">
        <v>367</v>
      </c>
      <c r="B79" s="5" t="s">
        <v>19</v>
      </c>
      <c r="C79" s="5">
        <v>2</v>
      </c>
      <c r="D79" s="5">
        <v>6</v>
      </c>
      <c r="E79" s="5">
        <v>45</v>
      </c>
      <c r="F79" s="11" t="s">
        <v>39</v>
      </c>
      <c r="G79" s="11">
        <v>2487</v>
      </c>
      <c r="H79" s="5">
        <v>2001</v>
      </c>
      <c r="I79" s="11">
        <v>0.4</v>
      </c>
      <c r="J79" s="11">
        <f t="shared" si="12"/>
        <v>6217.5</v>
      </c>
      <c r="K79" s="11">
        <v>16</v>
      </c>
      <c r="L79" s="11">
        <v>1</v>
      </c>
      <c r="M79" s="20">
        <f>(J79/$J$16)*H79*($B$1/L79)</f>
        <v>6.1948940952649384E-2</v>
      </c>
      <c r="N79" s="90">
        <f t="shared" si="8"/>
        <v>3.8718088095405865E-3</v>
      </c>
    </row>
    <row r="80" spans="1:14" s="11" customFormat="1" x14ac:dyDescent="0.25">
      <c r="A80" s="13">
        <v>368</v>
      </c>
      <c r="B80" s="5" t="s">
        <v>20</v>
      </c>
      <c r="C80" s="5">
        <v>2</v>
      </c>
      <c r="D80" s="5">
        <v>6</v>
      </c>
      <c r="E80" s="5">
        <v>45</v>
      </c>
      <c r="F80" s="11" t="s">
        <v>39</v>
      </c>
      <c r="G80" s="11">
        <v>2380</v>
      </c>
      <c r="H80" s="5">
        <v>2001</v>
      </c>
      <c r="I80" s="11">
        <v>0.4</v>
      </c>
      <c r="J80" s="11">
        <f t="shared" si="12"/>
        <v>5950</v>
      </c>
      <c r="K80" s="11">
        <v>16</v>
      </c>
      <c r="L80" s="11">
        <v>1</v>
      </c>
      <c r="M80" s="20">
        <f>(J80/$J$17)*H80*($B$1/L80)</f>
        <v>6.0861820023148147E-2</v>
      </c>
      <c r="N80" s="90">
        <f t="shared" si="8"/>
        <v>3.8038637514467592E-3</v>
      </c>
    </row>
    <row r="81" spans="1:14" s="11" customFormat="1" x14ac:dyDescent="0.25">
      <c r="A81" s="13">
        <v>369</v>
      </c>
      <c r="B81" s="5" t="s">
        <v>21</v>
      </c>
      <c r="C81" s="5">
        <v>2</v>
      </c>
      <c r="D81" s="5">
        <v>6</v>
      </c>
      <c r="E81" s="5">
        <v>75</v>
      </c>
      <c r="F81" s="11" t="s">
        <v>39</v>
      </c>
      <c r="G81" s="11">
        <v>1610</v>
      </c>
      <c r="H81" s="5">
        <v>2009</v>
      </c>
      <c r="I81" s="11">
        <v>0.4</v>
      </c>
      <c r="J81" s="11">
        <f t="shared" si="12"/>
        <v>4025</v>
      </c>
      <c r="K81" s="11">
        <v>16</v>
      </c>
      <c r="L81" s="11">
        <v>1</v>
      </c>
      <c r="M81" s="20">
        <f>(J81/$J$18)*H81*($B$1/L81)</f>
        <v>3.9097387698876079E-2</v>
      </c>
      <c r="N81" s="90">
        <f t="shared" si="8"/>
        <v>2.443586731179755E-3</v>
      </c>
    </row>
    <row r="82" spans="1:14" s="11" customFormat="1" x14ac:dyDescent="0.25">
      <c r="A82" s="13">
        <v>370</v>
      </c>
      <c r="B82" s="5" t="s">
        <v>22</v>
      </c>
      <c r="C82" s="5">
        <v>2</v>
      </c>
      <c r="D82" s="5">
        <v>6</v>
      </c>
      <c r="E82" s="5">
        <v>75</v>
      </c>
      <c r="F82" s="11" t="s">
        <v>39</v>
      </c>
      <c r="G82" s="11">
        <v>1355</v>
      </c>
      <c r="H82" s="5">
        <v>2009</v>
      </c>
      <c r="I82" s="11">
        <v>0.4</v>
      </c>
      <c r="J82" s="11">
        <f t="shared" si="12"/>
        <v>3387.5</v>
      </c>
      <c r="K82" s="11">
        <v>16</v>
      </c>
      <c r="L82" s="11">
        <v>1</v>
      </c>
      <c r="M82" s="20">
        <f>(J82/$J$19)*H82*($B$1/L82)</f>
        <v>3.3640884692868737E-2</v>
      </c>
      <c r="N82" s="90">
        <f t="shared" si="8"/>
        <v>2.1025552933042961E-3</v>
      </c>
    </row>
    <row r="83" spans="1:14" s="11" customFormat="1" x14ac:dyDescent="0.25">
      <c r="A83" s="13">
        <v>371</v>
      </c>
      <c r="B83" s="5" t="s">
        <v>23</v>
      </c>
      <c r="C83" s="5">
        <v>2</v>
      </c>
      <c r="D83" s="5">
        <v>6</v>
      </c>
      <c r="E83" s="5">
        <v>75</v>
      </c>
      <c r="F83" s="11" t="s">
        <v>39</v>
      </c>
      <c r="G83" s="11">
        <v>1384</v>
      </c>
      <c r="H83" s="5">
        <v>2009</v>
      </c>
      <c r="I83" s="11">
        <v>0.4</v>
      </c>
      <c r="J83" s="11">
        <f t="shared" si="12"/>
        <v>3460</v>
      </c>
      <c r="K83" s="11">
        <v>16</v>
      </c>
      <c r="L83" s="11">
        <v>1</v>
      </c>
      <c r="M83" s="20">
        <f>(J83/$J$20)*H83*($B$1/L83)</f>
        <v>3.4118394147064274E-2</v>
      </c>
      <c r="N83" s="90">
        <f t="shared" si="8"/>
        <v>2.1323996341915171E-3</v>
      </c>
    </row>
    <row r="84" spans="1:14" s="11" customFormat="1" x14ac:dyDescent="0.25">
      <c r="A84" s="13">
        <v>372</v>
      </c>
      <c r="B84" s="5" t="s">
        <v>24</v>
      </c>
      <c r="C84" s="5">
        <v>2</v>
      </c>
      <c r="D84" s="5">
        <v>6</v>
      </c>
      <c r="E84" s="5">
        <v>100</v>
      </c>
      <c r="F84" s="11" t="s">
        <v>39</v>
      </c>
      <c r="G84" s="11">
        <v>1241</v>
      </c>
      <c r="H84" s="5">
        <v>2017</v>
      </c>
      <c r="I84" s="11">
        <v>0.4</v>
      </c>
      <c r="J84" s="11">
        <f t="shared" si="12"/>
        <v>3102.5</v>
      </c>
      <c r="K84" s="11">
        <v>16</v>
      </c>
      <c r="L84" s="11">
        <v>1</v>
      </c>
      <c r="M84" s="20">
        <f>(J84/$J$21)*H84*($B$1/L84)</f>
        <v>3.0830329487989888E-2</v>
      </c>
      <c r="N84" s="90">
        <f t="shared" si="8"/>
        <v>1.926895592999368E-3</v>
      </c>
    </row>
    <row r="85" spans="1:14" s="11" customFormat="1" x14ac:dyDescent="0.25">
      <c r="A85" s="13">
        <v>373</v>
      </c>
      <c r="B85" s="5" t="s">
        <v>25</v>
      </c>
      <c r="C85" s="5">
        <v>2</v>
      </c>
      <c r="D85" s="5">
        <v>6</v>
      </c>
      <c r="E85" s="5">
        <v>100</v>
      </c>
      <c r="F85" s="11" t="s">
        <v>39</v>
      </c>
      <c r="G85" s="11">
        <v>1023</v>
      </c>
      <c r="H85" s="5">
        <v>2017</v>
      </c>
      <c r="I85" s="11">
        <v>0.4</v>
      </c>
      <c r="J85" s="11">
        <f t="shared" si="12"/>
        <v>2557.5</v>
      </c>
      <c r="K85" s="11">
        <v>16</v>
      </c>
      <c r="L85" s="11">
        <v>1</v>
      </c>
      <c r="M85" s="20">
        <f>(J85/$J$22)*H85*($B$1/L85)</f>
        <v>2.4509566061247181E-2</v>
      </c>
      <c r="N85" s="90">
        <f t="shared" si="8"/>
        <v>1.5318478788279488E-3</v>
      </c>
    </row>
    <row r="86" spans="1:14" s="11" customFormat="1" x14ac:dyDescent="0.25">
      <c r="A86" s="13">
        <v>374</v>
      </c>
      <c r="B86" s="5" t="s">
        <v>26</v>
      </c>
      <c r="C86" s="5">
        <v>2</v>
      </c>
      <c r="D86" s="5">
        <v>6</v>
      </c>
      <c r="E86" s="5">
        <v>100</v>
      </c>
      <c r="F86" s="11" t="s">
        <v>39</v>
      </c>
      <c r="G86" s="11">
        <v>1057</v>
      </c>
      <c r="H86" s="5">
        <v>2017</v>
      </c>
      <c r="I86" s="11">
        <v>0.4</v>
      </c>
      <c r="J86" s="11">
        <f t="shared" si="12"/>
        <v>2642.5</v>
      </c>
      <c r="K86" s="11">
        <v>16</v>
      </c>
      <c r="L86" s="11">
        <v>1</v>
      </c>
      <c r="M86" s="20">
        <f>(J86/$J$23)*H86*($B$1/L86)</f>
        <v>2.6631021032486754E-2</v>
      </c>
      <c r="N86" s="90">
        <f t="shared" si="8"/>
        <v>1.6644388145304221E-3</v>
      </c>
    </row>
    <row r="87" spans="1:14" s="11" customFormat="1" x14ac:dyDescent="0.25">
      <c r="A87" s="13">
        <v>375</v>
      </c>
      <c r="B87" s="5" t="s">
        <v>27</v>
      </c>
      <c r="C87" s="5">
        <v>2</v>
      </c>
      <c r="D87" s="5">
        <v>6</v>
      </c>
      <c r="E87" s="5">
        <v>125</v>
      </c>
      <c r="F87" s="11" t="s">
        <v>39</v>
      </c>
      <c r="G87" s="11">
        <v>315</v>
      </c>
      <c r="H87" s="5">
        <v>2035</v>
      </c>
      <c r="I87" s="11">
        <v>0.4</v>
      </c>
      <c r="J87" s="11">
        <f t="shared" si="12"/>
        <v>787.5</v>
      </c>
      <c r="K87" s="11">
        <v>16</v>
      </c>
      <c r="L87" s="11">
        <v>1</v>
      </c>
      <c r="M87" s="20">
        <f>(J87/$J$24)*H87*($B$1/L87)</f>
        <v>7.9701047687861272E-3</v>
      </c>
      <c r="N87" s="90">
        <f t="shared" si="8"/>
        <v>4.9813154804913295E-4</v>
      </c>
    </row>
    <row r="88" spans="1:14" s="11" customFormat="1" x14ac:dyDescent="0.25">
      <c r="A88" s="13">
        <v>376</v>
      </c>
      <c r="B88" s="5" t="s">
        <v>28</v>
      </c>
      <c r="C88" s="5">
        <v>2</v>
      </c>
      <c r="D88" s="5">
        <v>6</v>
      </c>
      <c r="E88" s="5">
        <v>125</v>
      </c>
      <c r="F88" s="11" t="s">
        <v>39</v>
      </c>
      <c r="G88" s="11">
        <v>271</v>
      </c>
      <c r="H88" s="5">
        <v>2035</v>
      </c>
      <c r="I88" s="11">
        <v>0.4</v>
      </c>
      <c r="J88" s="11">
        <f t="shared" si="12"/>
        <v>677.5</v>
      </c>
      <c r="K88" s="11">
        <v>16</v>
      </c>
      <c r="L88" s="11">
        <v>1</v>
      </c>
      <c r="M88" s="20">
        <f>(J88/$J$25)*H88*($B$1/L88)</f>
        <v>6.7773249828414553E-3</v>
      </c>
      <c r="N88" s="90">
        <f t="shared" si="8"/>
        <v>4.2358281142759096E-4</v>
      </c>
    </row>
    <row r="89" spans="1:14" s="11" customFormat="1" x14ac:dyDescent="0.25">
      <c r="A89" s="13">
        <v>377</v>
      </c>
      <c r="B89" s="5" t="s">
        <v>29</v>
      </c>
      <c r="C89" s="5">
        <v>2</v>
      </c>
      <c r="D89" s="5">
        <v>6</v>
      </c>
      <c r="E89" s="5">
        <v>125</v>
      </c>
      <c r="F89" s="11" t="s">
        <v>39</v>
      </c>
      <c r="G89" s="11" t="s">
        <v>48</v>
      </c>
      <c r="H89" s="5">
        <v>2035</v>
      </c>
      <c r="I89" s="11">
        <v>0.4</v>
      </c>
      <c r="J89" s="11" t="e">
        <f t="shared" si="12"/>
        <v>#VALUE!</v>
      </c>
      <c r="K89" s="11">
        <v>16</v>
      </c>
      <c r="L89" s="11">
        <v>1</v>
      </c>
      <c r="M89" s="20"/>
      <c r="N89" s="90">
        <f t="shared" si="8"/>
        <v>0</v>
      </c>
    </row>
    <row r="90" spans="1:14" s="11" customFormat="1" x14ac:dyDescent="0.25">
      <c r="B90" s="5"/>
      <c r="C90" s="5"/>
      <c r="D90" s="5"/>
      <c r="E90" s="5"/>
      <c r="H90" s="5"/>
      <c r="M90" s="40"/>
      <c r="N90" s="90"/>
    </row>
    <row r="91" spans="1:14" s="11" customFormat="1" x14ac:dyDescent="0.25">
      <c r="B91" s="5"/>
      <c r="C91" s="5"/>
      <c r="D91" s="5"/>
      <c r="E91" s="5"/>
      <c r="H91" s="5"/>
      <c r="M91" s="40"/>
      <c r="N91" s="90"/>
    </row>
    <row r="92" spans="1:14" s="11" customFormat="1" x14ac:dyDescent="0.25">
      <c r="B92" s="5"/>
      <c r="C92" s="5"/>
      <c r="D92" s="5"/>
      <c r="E92" s="5"/>
      <c r="H92" s="5"/>
      <c r="M92" s="40"/>
      <c r="N92" s="90"/>
    </row>
    <row r="93" spans="1:14" s="11" customFormat="1" x14ac:dyDescent="0.25">
      <c r="A93" s="13">
        <v>378</v>
      </c>
      <c r="B93" s="5" t="s">
        <v>11</v>
      </c>
      <c r="C93" s="5">
        <v>2</v>
      </c>
      <c r="D93" s="5"/>
      <c r="E93" s="5">
        <v>5</v>
      </c>
      <c r="F93" s="11" t="s">
        <v>40</v>
      </c>
      <c r="G93" s="11">
        <v>1654</v>
      </c>
      <c r="H93" s="5">
        <v>2004</v>
      </c>
      <c r="I93" s="11">
        <v>0.1</v>
      </c>
      <c r="J93" s="11">
        <f t="shared" ref="J93:J110" si="13">G93/I93</f>
        <v>16540</v>
      </c>
      <c r="K93" s="11">
        <v>16</v>
      </c>
      <c r="L93" s="11">
        <v>1</v>
      </c>
      <c r="M93" s="20">
        <f>(J93/$J$9)*H93*($B$1/L93)</f>
        <v>0.16544049874748085</v>
      </c>
      <c r="N93" s="90">
        <f t="shared" ref="N93:N109" si="14">M93/K93</f>
        <v>1.0340031171717553E-2</v>
      </c>
    </row>
    <row r="94" spans="1:14" s="11" customFormat="1" x14ac:dyDescent="0.25">
      <c r="A94" s="13">
        <v>379</v>
      </c>
      <c r="B94" s="5" t="s">
        <v>13</v>
      </c>
      <c r="C94" s="5">
        <v>2</v>
      </c>
      <c r="D94" s="5"/>
      <c r="E94" s="5">
        <v>5</v>
      </c>
      <c r="F94" s="11" t="s">
        <v>40</v>
      </c>
      <c r="G94" s="11">
        <v>1372</v>
      </c>
      <c r="H94" s="5">
        <v>2004</v>
      </c>
      <c r="I94" s="11">
        <v>0.1</v>
      </c>
      <c r="J94" s="11">
        <f t="shared" si="13"/>
        <v>13720</v>
      </c>
      <c r="K94" s="11">
        <v>16</v>
      </c>
      <c r="L94" s="11">
        <v>1</v>
      </c>
      <c r="M94" s="20">
        <f>(J94/$J$10)*H94*($B$1/L94)</f>
        <v>0.14117970121490439</v>
      </c>
      <c r="N94" s="90">
        <f t="shared" si="14"/>
        <v>8.8237313259315244E-3</v>
      </c>
    </row>
    <row r="95" spans="1:14" s="11" customFormat="1" x14ac:dyDescent="0.25">
      <c r="A95" s="13">
        <v>380</v>
      </c>
      <c r="B95" s="5" t="s">
        <v>14</v>
      </c>
      <c r="C95" s="5">
        <v>2</v>
      </c>
      <c r="D95" s="5"/>
      <c r="E95" s="5">
        <v>5</v>
      </c>
      <c r="F95" s="11" t="s">
        <v>40</v>
      </c>
      <c r="G95" s="11">
        <v>1261</v>
      </c>
      <c r="H95" s="5">
        <v>2004</v>
      </c>
      <c r="I95" s="11">
        <v>0.1</v>
      </c>
      <c r="J95" s="11">
        <f t="shared" si="13"/>
        <v>12610</v>
      </c>
      <c r="K95" s="11">
        <v>16</v>
      </c>
      <c r="L95" s="11">
        <v>1</v>
      </c>
      <c r="M95" s="20">
        <f>(J95/$J$11)*H95*($B$1/L95)</f>
        <v>0.12083701618578466</v>
      </c>
      <c r="N95" s="90">
        <f t="shared" si="14"/>
        <v>7.5523135116115411E-3</v>
      </c>
    </row>
    <row r="96" spans="1:14" s="11" customFormat="1" x14ac:dyDescent="0.25">
      <c r="A96" s="13">
        <v>381</v>
      </c>
      <c r="B96" s="5" t="s">
        <v>15</v>
      </c>
      <c r="C96" s="5">
        <v>2</v>
      </c>
      <c r="D96" s="5"/>
      <c r="E96" s="5">
        <v>25</v>
      </c>
      <c r="F96" s="11" t="s">
        <v>40</v>
      </c>
      <c r="G96" s="11">
        <v>1580</v>
      </c>
      <c r="H96" s="5">
        <v>2005</v>
      </c>
      <c r="I96" s="11">
        <v>0.1</v>
      </c>
      <c r="J96" s="11">
        <f t="shared" si="13"/>
        <v>15800</v>
      </c>
      <c r="K96" s="11">
        <v>16</v>
      </c>
      <c r="L96" s="11">
        <v>1</v>
      </c>
      <c r="M96" s="20">
        <f>(J96/$J$12)*H96*($B$1/L96)</f>
        <v>0.15568952727137852</v>
      </c>
      <c r="N96" s="90">
        <f t="shared" si="14"/>
        <v>9.7305954544611578E-3</v>
      </c>
    </row>
    <row r="97" spans="1:14" s="11" customFormat="1" x14ac:dyDescent="0.25">
      <c r="A97" s="13">
        <v>382</v>
      </c>
      <c r="B97" s="5" t="s">
        <v>16</v>
      </c>
      <c r="C97" s="5">
        <v>2</v>
      </c>
      <c r="D97" s="5"/>
      <c r="E97" s="5">
        <v>25</v>
      </c>
      <c r="F97" s="11" t="s">
        <v>40</v>
      </c>
      <c r="G97" s="11">
        <v>1526</v>
      </c>
      <c r="H97" s="5">
        <v>2005</v>
      </c>
      <c r="I97" s="11">
        <v>0.1</v>
      </c>
      <c r="J97" s="11">
        <f t="shared" si="13"/>
        <v>15260</v>
      </c>
      <c r="K97" s="11">
        <v>16</v>
      </c>
      <c r="L97" s="11">
        <v>1</v>
      </c>
      <c r="M97" s="20">
        <f>(J97/$J$13)*H97*($B$1/L97)</f>
        <v>0.14695629202689725</v>
      </c>
      <c r="N97" s="90">
        <f t="shared" si="14"/>
        <v>9.1847682516810782E-3</v>
      </c>
    </row>
    <row r="98" spans="1:14" s="11" customFormat="1" x14ac:dyDescent="0.25">
      <c r="A98" s="13">
        <v>383</v>
      </c>
      <c r="B98" s="5" t="s">
        <v>17</v>
      </c>
      <c r="C98" s="5">
        <v>2</v>
      </c>
      <c r="D98" s="5"/>
      <c r="E98" s="5">
        <v>25</v>
      </c>
      <c r="F98" s="11" t="s">
        <v>40</v>
      </c>
      <c r="G98" s="11">
        <v>1981</v>
      </c>
      <c r="H98" s="5">
        <v>2005</v>
      </c>
      <c r="I98" s="11">
        <v>0.1</v>
      </c>
      <c r="J98" s="11">
        <f t="shared" si="13"/>
        <v>19810</v>
      </c>
      <c r="K98" s="11">
        <v>16</v>
      </c>
      <c r="L98" s="11">
        <v>1</v>
      </c>
      <c r="M98" s="20">
        <f>(J98/$J$14)*H98*($B$1/L98)</f>
        <v>0.18906698730038982</v>
      </c>
      <c r="N98" s="90">
        <f t="shared" si="14"/>
        <v>1.1816686706274364E-2</v>
      </c>
    </row>
    <row r="99" spans="1:14" s="11" customFormat="1" x14ac:dyDescent="0.25">
      <c r="A99" s="15">
        <v>384</v>
      </c>
      <c r="B99" s="5" t="s">
        <v>18</v>
      </c>
      <c r="C99" s="5">
        <v>2</v>
      </c>
      <c r="D99" s="5"/>
      <c r="E99" s="5">
        <v>45</v>
      </c>
      <c r="F99" s="11" t="s">
        <v>40</v>
      </c>
      <c r="G99" s="11">
        <v>1805</v>
      </c>
      <c r="H99" s="5">
        <v>2001</v>
      </c>
      <c r="I99" s="11">
        <v>0.1</v>
      </c>
      <c r="J99" s="11">
        <f t="shared" si="13"/>
        <v>18050</v>
      </c>
      <c r="K99" s="11">
        <v>16</v>
      </c>
      <c r="L99" s="11">
        <v>1</v>
      </c>
      <c r="M99" s="20">
        <f>(J99/$J$15)*H99*($B$1/L99)</f>
        <v>0.16829517600928404</v>
      </c>
      <c r="N99" s="90">
        <f t="shared" si="14"/>
        <v>1.0518448500580252E-2</v>
      </c>
    </row>
    <row r="100" spans="1:14" s="11" customFormat="1" x14ac:dyDescent="0.25">
      <c r="A100" s="15">
        <v>385</v>
      </c>
      <c r="B100" s="5" t="s">
        <v>19</v>
      </c>
      <c r="C100" s="5">
        <v>2</v>
      </c>
      <c r="D100" s="5"/>
      <c r="E100" s="5">
        <v>45</v>
      </c>
      <c r="F100" s="11" t="s">
        <v>40</v>
      </c>
      <c r="G100" s="11">
        <v>2309</v>
      </c>
      <c r="H100" s="5">
        <v>2001</v>
      </c>
      <c r="I100" s="11">
        <v>0.1</v>
      </c>
      <c r="J100" s="11">
        <f t="shared" si="13"/>
        <v>23090</v>
      </c>
      <c r="K100" s="11">
        <v>16</v>
      </c>
      <c r="L100" s="11">
        <v>1</v>
      </c>
      <c r="M100" s="20">
        <f>(J100/$J$16)*H100*($B$1/L100)</f>
        <v>0.23006048196166856</v>
      </c>
      <c r="N100" s="90">
        <f t="shared" si="14"/>
        <v>1.4378780122604285E-2</v>
      </c>
    </row>
    <row r="101" spans="1:14" s="11" customFormat="1" x14ac:dyDescent="0.25">
      <c r="A101" s="15">
        <v>386</v>
      </c>
      <c r="B101" s="5" t="s">
        <v>20</v>
      </c>
      <c r="C101" s="5">
        <v>2</v>
      </c>
      <c r="D101" s="5"/>
      <c r="E101" s="5">
        <v>45</v>
      </c>
      <c r="F101" s="11" t="s">
        <v>40</v>
      </c>
      <c r="G101" s="11">
        <v>2232</v>
      </c>
      <c r="H101" s="5">
        <v>2001</v>
      </c>
      <c r="I101" s="11">
        <v>0.1</v>
      </c>
      <c r="J101" s="11">
        <f t="shared" si="13"/>
        <v>22320</v>
      </c>
      <c r="K101" s="11">
        <v>16</v>
      </c>
      <c r="L101" s="11">
        <v>1</v>
      </c>
      <c r="M101" s="20">
        <f>(J101/$J$17)*H101*($B$1/L101)</f>
        <v>0.22830854166666667</v>
      </c>
      <c r="N101" s="90">
        <f t="shared" si="14"/>
        <v>1.4269283854166667E-2</v>
      </c>
    </row>
    <row r="102" spans="1:14" s="11" customFormat="1" x14ac:dyDescent="0.25">
      <c r="A102" s="15">
        <v>387</v>
      </c>
      <c r="B102" s="5" t="s">
        <v>21</v>
      </c>
      <c r="C102" s="5">
        <v>2</v>
      </c>
      <c r="D102" s="5"/>
      <c r="E102" s="5">
        <v>75</v>
      </c>
      <c r="F102" s="11" t="s">
        <v>40</v>
      </c>
      <c r="G102" s="11">
        <v>2273</v>
      </c>
      <c r="H102" s="5">
        <v>2009</v>
      </c>
      <c r="I102" s="11">
        <v>0.1</v>
      </c>
      <c r="J102" s="11">
        <f t="shared" si="13"/>
        <v>22730</v>
      </c>
      <c r="K102" s="11">
        <v>16</v>
      </c>
      <c r="L102" s="11">
        <v>1</v>
      </c>
      <c r="M102" s="20">
        <f>(J102/$J$18)*H102*($B$1/L102)</f>
        <v>0.22079096208582688</v>
      </c>
      <c r="N102" s="90">
        <f t="shared" si="14"/>
        <v>1.379943513036418E-2</v>
      </c>
    </row>
    <row r="103" spans="1:14" s="11" customFormat="1" x14ac:dyDescent="0.25">
      <c r="A103" s="15">
        <v>388</v>
      </c>
      <c r="B103" s="5" t="s">
        <v>22</v>
      </c>
      <c r="C103" s="5">
        <v>2</v>
      </c>
      <c r="D103" s="5"/>
      <c r="E103" s="5">
        <v>75</v>
      </c>
      <c r="F103" s="11" t="s">
        <v>40</v>
      </c>
      <c r="G103" s="11">
        <v>698</v>
      </c>
      <c r="H103" s="5">
        <v>2009</v>
      </c>
      <c r="I103" s="11">
        <v>0.1</v>
      </c>
      <c r="J103" s="11">
        <f t="shared" si="13"/>
        <v>6980</v>
      </c>
      <c r="K103" s="11">
        <v>16</v>
      </c>
      <c r="L103" s="11">
        <v>1</v>
      </c>
      <c r="M103" s="20">
        <f>(J103/$J$19)*H103*($B$1/L103)</f>
        <v>6.9317601522132483E-2</v>
      </c>
      <c r="N103" s="90">
        <f t="shared" si="14"/>
        <v>4.3323500951332802E-3</v>
      </c>
    </row>
    <row r="104" spans="1:14" s="11" customFormat="1" x14ac:dyDescent="0.25">
      <c r="A104" s="15">
        <v>389</v>
      </c>
      <c r="B104" s="5" t="s">
        <v>23</v>
      </c>
      <c r="C104" s="5">
        <v>2</v>
      </c>
      <c r="D104" s="5"/>
      <c r="E104" s="5">
        <v>75</v>
      </c>
      <c r="F104" s="11" t="s">
        <v>40</v>
      </c>
      <c r="G104" s="11">
        <v>430</v>
      </c>
      <c r="H104" s="5">
        <v>2009</v>
      </c>
      <c r="I104" s="11">
        <v>0.1</v>
      </c>
      <c r="J104" s="11">
        <f t="shared" si="13"/>
        <v>4300</v>
      </c>
      <c r="K104" s="11">
        <v>16</v>
      </c>
      <c r="L104" s="11">
        <v>1</v>
      </c>
      <c r="M104" s="20">
        <f>(J104/$J$20)*H104*($B$1/L104)</f>
        <v>4.2401472494906466E-2</v>
      </c>
      <c r="N104" s="90">
        <f t="shared" si="14"/>
        <v>2.6500920309316541E-3</v>
      </c>
    </row>
    <row r="105" spans="1:14" s="11" customFormat="1" x14ac:dyDescent="0.25">
      <c r="A105" s="15">
        <v>390</v>
      </c>
      <c r="B105" s="5" t="s">
        <v>24</v>
      </c>
      <c r="C105" s="5">
        <v>2</v>
      </c>
      <c r="D105" s="5"/>
      <c r="E105" s="5">
        <v>100</v>
      </c>
      <c r="F105" s="11" t="s">
        <v>40</v>
      </c>
      <c r="G105" s="11">
        <v>1438</v>
      </c>
      <c r="H105" s="5">
        <v>2017</v>
      </c>
      <c r="I105" s="11">
        <v>0.1</v>
      </c>
      <c r="J105" s="11">
        <f t="shared" si="13"/>
        <v>14380</v>
      </c>
      <c r="K105" s="11">
        <v>16</v>
      </c>
      <c r="L105" s="11">
        <v>1</v>
      </c>
      <c r="M105" s="20">
        <f>(J105/$J$21)*H105*($B$1/L105)</f>
        <v>0.14289770766713766</v>
      </c>
      <c r="N105" s="90">
        <f t="shared" si="14"/>
        <v>8.931106729196104E-3</v>
      </c>
    </row>
    <row r="106" spans="1:14" s="11" customFormat="1" x14ac:dyDescent="0.25">
      <c r="A106" s="15">
        <v>391</v>
      </c>
      <c r="B106" s="5" t="s">
        <v>25</v>
      </c>
      <c r="C106" s="5">
        <v>2</v>
      </c>
      <c r="D106" s="5"/>
      <c r="E106" s="5">
        <v>100</v>
      </c>
      <c r="F106" s="11" t="s">
        <v>40</v>
      </c>
      <c r="G106" s="11">
        <v>1200</v>
      </c>
      <c r="H106" s="5">
        <v>2017</v>
      </c>
      <c r="I106" s="11">
        <v>0.1</v>
      </c>
      <c r="J106" s="11">
        <f t="shared" si="13"/>
        <v>12000</v>
      </c>
      <c r="K106" s="11">
        <v>16</v>
      </c>
      <c r="L106" s="11">
        <v>1</v>
      </c>
      <c r="M106" s="20">
        <f>(J106/$J$22)*H106*($B$1/L106)</f>
        <v>0.11500089647506007</v>
      </c>
      <c r="N106" s="90">
        <f t="shared" si="14"/>
        <v>7.1875560296912541E-3</v>
      </c>
    </row>
    <row r="107" spans="1:14" s="11" customFormat="1" x14ac:dyDescent="0.25">
      <c r="A107" s="15">
        <v>392</v>
      </c>
      <c r="B107" s="5" t="s">
        <v>26</v>
      </c>
      <c r="C107" s="5">
        <v>2</v>
      </c>
      <c r="D107" s="5"/>
      <c r="E107" s="5">
        <v>100</v>
      </c>
      <c r="F107" s="11" t="s">
        <v>40</v>
      </c>
      <c r="G107" s="11">
        <v>1212</v>
      </c>
      <c r="H107" s="5">
        <v>2017</v>
      </c>
      <c r="I107" s="11">
        <v>0.1</v>
      </c>
      <c r="J107" s="11">
        <f t="shared" si="13"/>
        <v>12120</v>
      </c>
      <c r="K107" s="11">
        <v>16</v>
      </c>
      <c r="L107" s="11">
        <v>1</v>
      </c>
      <c r="M107" s="20">
        <f>(J107/$J$23)*H107*($B$1/L107)</f>
        <v>0.12214492901182193</v>
      </c>
      <c r="N107" s="90">
        <f t="shared" si="14"/>
        <v>7.6340580632388707E-3</v>
      </c>
    </row>
    <row r="108" spans="1:14" s="11" customFormat="1" x14ac:dyDescent="0.25">
      <c r="A108" s="15">
        <v>393</v>
      </c>
      <c r="B108" s="5" t="s">
        <v>27</v>
      </c>
      <c r="C108" s="5">
        <v>2</v>
      </c>
      <c r="D108" s="5"/>
      <c r="E108" s="5">
        <v>125</v>
      </c>
      <c r="F108" s="11" t="s">
        <v>40</v>
      </c>
      <c r="G108" s="11">
        <v>1069</v>
      </c>
      <c r="H108" s="5">
        <v>2035</v>
      </c>
      <c r="I108" s="11">
        <v>0.1</v>
      </c>
      <c r="J108" s="11">
        <f t="shared" si="13"/>
        <v>10690</v>
      </c>
      <c r="K108" s="11">
        <v>16</v>
      </c>
      <c r="L108" s="11">
        <v>1</v>
      </c>
      <c r="M108" s="20">
        <f>(J108/$J$24)*H108*($B$1/L108)</f>
        <v>0.10819100949628406</v>
      </c>
      <c r="N108" s="90">
        <f t="shared" si="14"/>
        <v>6.7619380935177538E-3</v>
      </c>
    </row>
    <row r="109" spans="1:14" s="11" customFormat="1" x14ac:dyDescent="0.25">
      <c r="A109" s="15">
        <v>394</v>
      </c>
      <c r="B109" s="5" t="s">
        <v>28</v>
      </c>
      <c r="C109" s="5">
        <v>2</v>
      </c>
      <c r="D109" s="5"/>
      <c r="E109" s="5">
        <v>125</v>
      </c>
      <c r="F109" s="11" t="s">
        <v>40</v>
      </c>
      <c r="G109" s="11">
        <v>1038</v>
      </c>
      <c r="H109" s="5">
        <v>2035</v>
      </c>
      <c r="I109" s="11">
        <v>0.1</v>
      </c>
      <c r="J109" s="11">
        <f t="shared" si="13"/>
        <v>10380</v>
      </c>
      <c r="K109" s="11">
        <v>16</v>
      </c>
      <c r="L109" s="11">
        <v>1</v>
      </c>
      <c r="M109" s="20">
        <f>(J109/$J$25)*H109*($B$1/L109)</f>
        <v>0.10383562113932739</v>
      </c>
      <c r="N109" s="90">
        <f t="shared" si="14"/>
        <v>6.4897263212079616E-3</v>
      </c>
    </row>
    <row r="110" spans="1:14" s="11" customFormat="1" x14ac:dyDescent="0.25">
      <c r="A110" s="15">
        <v>395</v>
      </c>
      <c r="B110" s="5" t="s">
        <v>29</v>
      </c>
      <c r="C110" s="5">
        <v>2</v>
      </c>
      <c r="D110" s="5"/>
      <c r="E110" s="5">
        <v>125</v>
      </c>
      <c r="F110" s="11" t="s">
        <v>40</v>
      </c>
      <c r="G110" s="11" t="s">
        <v>48</v>
      </c>
      <c r="H110" s="5">
        <v>2035</v>
      </c>
      <c r="I110" s="11">
        <v>0.1</v>
      </c>
      <c r="J110" s="11" t="e">
        <f t="shared" si="13"/>
        <v>#VALUE!</v>
      </c>
      <c r="K110" s="11">
        <v>16</v>
      </c>
      <c r="L110" s="11">
        <v>1</v>
      </c>
      <c r="M110" s="20"/>
      <c r="N110" s="90">
        <f>M110/K110</f>
        <v>0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110"/>
  <sheetViews>
    <sheetView topLeftCell="A3" zoomScale="60" zoomScaleNormal="60" workbookViewId="0">
      <selection activeCell="X34" sqref="X34:X35"/>
    </sheetView>
  </sheetViews>
  <sheetFormatPr defaultColWidth="10.6328125" defaultRowHeight="18" x14ac:dyDescent="0.25"/>
  <cols>
    <col min="1" max="1" width="16.90625" style="2" customWidth="1"/>
    <col min="2" max="2" width="12" style="2" bestFit="1" customWidth="1"/>
    <col min="3" max="4" width="14.453125" style="2" customWidth="1"/>
    <col min="5" max="5" width="10.6328125" style="2"/>
    <col min="6" max="6" width="11" style="1" bestFit="1" customWidth="1"/>
    <col min="7" max="7" width="9" style="1" bestFit="1" customWidth="1"/>
    <col min="8" max="8" width="23.08984375" style="2" bestFit="1" customWidth="1"/>
    <col min="9" max="9" width="18" style="1" bestFit="1" customWidth="1"/>
    <col min="10" max="10" width="17.6328125" style="1" bestFit="1" customWidth="1"/>
    <col min="11" max="11" width="9.26953125" style="1" bestFit="1" customWidth="1"/>
    <col min="12" max="12" width="10.6328125" style="1"/>
    <col min="13" max="13" width="24.81640625" style="1" bestFit="1" customWidth="1"/>
    <col min="14" max="14" width="24.81640625" style="54" customWidth="1"/>
    <col min="15" max="17" width="10.6328125" style="1"/>
    <col min="18" max="18" width="20" style="1" customWidth="1"/>
    <col min="19" max="23" width="10.6328125" style="1"/>
    <col min="24" max="26" width="14.7265625" style="1" customWidth="1"/>
    <col min="27" max="16384" width="10.6328125" style="1"/>
  </cols>
  <sheetData>
    <row r="1" spans="1:28" ht="18.75" thickBot="1" x14ac:dyDescent="0.3">
      <c r="A1" s="2" t="s">
        <v>47</v>
      </c>
      <c r="B1" s="2">
        <v>1.06</v>
      </c>
    </row>
    <row r="2" spans="1:28" x14ac:dyDescent="0.25">
      <c r="A2" s="3" t="s">
        <v>0</v>
      </c>
      <c r="C2" s="3"/>
      <c r="D2" s="3"/>
      <c r="M2" s="2" t="s">
        <v>108</v>
      </c>
      <c r="N2" s="121" t="s">
        <v>109</v>
      </c>
    </row>
    <row r="3" spans="1:28" x14ac:dyDescent="0.25">
      <c r="A3" s="3" t="s">
        <v>1</v>
      </c>
      <c r="C3" s="3"/>
      <c r="D3" s="3"/>
      <c r="M3" s="2"/>
      <c r="N3" s="122" t="s">
        <v>110</v>
      </c>
    </row>
    <row r="4" spans="1:28" x14ac:dyDescent="0.25">
      <c r="A4" s="3" t="s">
        <v>2</v>
      </c>
      <c r="C4" s="4">
        <f>2.22*10^12</f>
        <v>2220000000000</v>
      </c>
      <c r="D4" s="4"/>
      <c r="E4" s="1"/>
      <c r="F4" s="2"/>
      <c r="H4" s="1"/>
      <c r="M4" s="54"/>
      <c r="N4" s="123" t="s">
        <v>111</v>
      </c>
    </row>
    <row r="5" spans="1:28" x14ac:dyDescent="0.25">
      <c r="A5" s="3" t="s">
        <v>4</v>
      </c>
      <c r="C5" s="3"/>
      <c r="D5" s="3"/>
      <c r="E5" s="1"/>
      <c r="F5" s="2"/>
      <c r="G5" s="4"/>
      <c r="H5" s="1"/>
      <c r="M5" s="54"/>
      <c r="N5" s="124" t="s">
        <v>113</v>
      </c>
    </row>
    <row r="6" spans="1:28" ht="18.75" thickBot="1" x14ac:dyDescent="0.3">
      <c r="E6" s="1"/>
      <c r="F6" s="2"/>
      <c r="G6" s="4"/>
      <c r="H6" s="1"/>
      <c r="M6" s="54"/>
      <c r="N6" s="125" t="s">
        <v>112</v>
      </c>
    </row>
    <row r="7" spans="1:28" ht="18.75" thickBot="1" x14ac:dyDescent="0.3"/>
    <row r="8" spans="1:28" s="16" customFormat="1" ht="79.5" thickBot="1" x14ac:dyDescent="0.35">
      <c r="A8" s="17" t="s">
        <v>43</v>
      </c>
      <c r="B8" s="18" t="s">
        <v>6</v>
      </c>
      <c r="C8" s="18" t="s">
        <v>34</v>
      </c>
      <c r="D8" s="18" t="s">
        <v>46</v>
      </c>
      <c r="E8" s="18" t="s">
        <v>7</v>
      </c>
      <c r="F8" s="18" t="s">
        <v>5</v>
      </c>
      <c r="G8" s="18" t="s">
        <v>3</v>
      </c>
      <c r="H8" s="18" t="s">
        <v>44</v>
      </c>
      <c r="I8" s="18" t="s">
        <v>42</v>
      </c>
      <c r="J8" s="18" t="s">
        <v>41</v>
      </c>
      <c r="K8" s="18" t="s">
        <v>8</v>
      </c>
      <c r="L8" s="18" t="s">
        <v>9</v>
      </c>
      <c r="M8" s="18" t="s">
        <v>102</v>
      </c>
      <c r="N8" s="18" t="s">
        <v>103</v>
      </c>
      <c r="P8" s="56" t="s">
        <v>35</v>
      </c>
      <c r="Q8" s="57" t="s">
        <v>7</v>
      </c>
      <c r="R8" s="57" t="s">
        <v>106</v>
      </c>
      <c r="S8" s="57" t="s">
        <v>107</v>
      </c>
      <c r="T8" s="58" t="s">
        <v>104</v>
      </c>
      <c r="U8" s="58" t="s">
        <v>105</v>
      </c>
      <c r="V8" s="112" t="s">
        <v>80</v>
      </c>
      <c r="W8" s="71" t="s">
        <v>88</v>
      </c>
      <c r="X8" s="71" t="s">
        <v>89</v>
      </c>
      <c r="Y8" s="113" t="s">
        <v>90</v>
      </c>
      <c r="Z8" s="109" t="s">
        <v>92</v>
      </c>
      <c r="AA8" s="72" t="s">
        <v>93</v>
      </c>
      <c r="AB8" s="72" t="s">
        <v>94</v>
      </c>
    </row>
    <row r="9" spans="1:28" s="11" customFormat="1" x14ac:dyDescent="0.25">
      <c r="A9" s="7">
        <v>446</v>
      </c>
      <c r="B9" s="7" t="s">
        <v>11</v>
      </c>
      <c r="C9" s="7">
        <v>2</v>
      </c>
      <c r="D9" s="7">
        <v>9</v>
      </c>
      <c r="E9" s="7">
        <v>5</v>
      </c>
      <c r="F9" s="6" t="s">
        <v>10</v>
      </c>
      <c r="G9" s="6">
        <v>48769</v>
      </c>
      <c r="H9" s="7">
        <v>2004</v>
      </c>
      <c r="I9" s="6">
        <v>2.5000000000000001E-4</v>
      </c>
      <c r="J9" s="6">
        <f t="shared" ref="J9:J26" si="0">G9/I9</f>
        <v>195076000</v>
      </c>
      <c r="K9" s="6">
        <v>12</v>
      </c>
      <c r="L9" s="6">
        <v>1</v>
      </c>
      <c r="M9" s="8" t="s">
        <v>12</v>
      </c>
      <c r="N9" s="59"/>
      <c r="P9" s="60" t="s">
        <v>30</v>
      </c>
      <c r="Q9" s="61">
        <v>0</v>
      </c>
      <c r="R9" s="97">
        <f>R10</f>
        <v>0.34816354130451388</v>
      </c>
      <c r="S9" s="103">
        <f>S10</f>
        <v>2.1760221331532117E-2</v>
      </c>
      <c r="T9" s="100"/>
      <c r="U9" s="106"/>
      <c r="V9" s="114"/>
      <c r="W9" s="69"/>
      <c r="X9" s="69"/>
      <c r="Y9" s="115"/>
      <c r="Z9" s="110"/>
      <c r="AA9" s="73"/>
      <c r="AB9" s="73"/>
    </row>
    <row r="10" spans="1:28" s="11" customFormat="1" x14ac:dyDescent="0.25">
      <c r="A10" s="7">
        <v>447</v>
      </c>
      <c r="B10" s="7" t="s">
        <v>13</v>
      </c>
      <c r="C10" s="7">
        <v>2</v>
      </c>
      <c r="D10" s="7">
        <v>9</v>
      </c>
      <c r="E10" s="7">
        <v>5</v>
      </c>
      <c r="F10" s="6" t="s">
        <v>10</v>
      </c>
      <c r="G10" s="6">
        <v>41763</v>
      </c>
      <c r="H10" s="7">
        <v>2004</v>
      </c>
      <c r="I10" s="6">
        <v>2.5000000000000001E-4</v>
      </c>
      <c r="J10" s="6">
        <f t="shared" si="0"/>
        <v>167052000</v>
      </c>
      <c r="K10" s="6">
        <v>12</v>
      </c>
      <c r="L10" s="6">
        <v>1</v>
      </c>
      <c r="M10" s="8" t="s">
        <v>12</v>
      </c>
      <c r="N10" s="59"/>
      <c r="P10" s="62" t="s">
        <v>30</v>
      </c>
      <c r="Q10" s="63">
        <v>5</v>
      </c>
      <c r="R10" s="65">
        <f>AVERAGE(M30:M32)</f>
        <v>0.34816354130451388</v>
      </c>
      <c r="S10" s="95">
        <f>AVERAGE(N30:N32)</f>
        <v>2.1760221331532117E-2</v>
      </c>
      <c r="T10" s="101">
        <f>STDEV(M30:M32)</f>
        <v>7.9314745676050555E-2</v>
      </c>
      <c r="U10" s="107">
        <f>STDEV(N30:N32)</f>
        <v>4.9571716047531597E-3</v>
      </c>
      <c r="V10" s="116">
        <f t="shared" ref="V10:V15" si="1">(Q10-Q9)*((R10+R9)/2)</f>
        <v>1.7408177065225694</v>
      </c>
      <c r="W10" s="70">
        <f>SUM(V10:V15)</f>
        <v>36.918587781574203</v>
      </c>
      <c r="X10" s="70">
        <f>SUM(V10:V12)</f>
        <v>19.556661522712208</v>
      </c>
      <c r="Y10" s="117">
        <f>SUM(V13:V15)</f>
        <v>17.361926258861988</v>
      </c>
      <c r="Z10" s="111">
        <f>W10*12.011</f>
        <v>443.42915784448775</v>
      </c>
      <c r="AA10" s="74">
        <f t="shared" ref="AA10:AB10" si="2">X10*12.011</f>
        <v>234.89506154929632</v>
      </c>
      <c r="AB10" s="74">
        <f t="shared" si="2"/>
        <v>208.53409629519132</v>
      </c>
    </row>
    <row r="11" spans="1:28" s="11" customFormat="1" x14ac:dyDescent="0.25">
      <c r="A11" s="7">
        <v>448</v>
      </c>
      <c r="B11" s="7" t="s">
        <v>14</v>
      </c>
      <c r="C11" s="7">
        <v>2</v>
      </c>
      <c r="D11" s="7">
        <v>9</v>
      </c>
      <c r="E11" s="7">
        <v>5</v>
      </c>
      <c r="F11" s="6" t="s">
        <v>10</v>
      </c>
      <c r="G11" s="6">
        <v>43884</v>
      </c>
      <c r="H11" s="7">
        <v>2004</v>
      </c>
      <c r="I11" s="6">
        <v>2.5000000000000001E-4</v>
      </c>
      <c r="J11" s="6">
        <f t="shared" si="0"/>
        <v>175536000</v>
      </c>
      <c r="K11" s="6">
        <v>12</v>
      </c>
      <c r="L11" s="6">
        <v>1</v>
      </c>
      <c r="M11" s="8" t="s">
        <v>12</v>
      </c>
      <c r="N11" s="59"/>
      <c r="P11" s="62" t="s">
        <v>30</v>
      </c>
      <c r="Q11" s="63">
        <v>25</v>
      </c>
      <c r="R11" s="65">
        <f>AVERAGE(M33:M35)</f>
        <v>0.49562802853936172</v>
      </c>
      <c r="S11" s="95">
        <f>AVERAGE(N33:N35)</f>
        <v>3.0976751783710108E-2</v>
      </c>
      <c r="T11" s="101">
        <f>STDEV(M33:M35)</f>
        <v>5.6484880970952105E-2</v>
      </c>
      <c r="U11" s="107">
        <f>STDEV(N33:N35)</f>
        <v>3.5303050606845065E-3</v>
      </c>
      <c r="V11" s="116">
        <f t="shared" si="1"/>
        <v>8.437915698438756</v>
      </c>
      <c r="W11" s="70"/>
      <c r="X11" s="69"/>
      <c r="Y11" s="115"/>
      <c r="Z11" s="110"/>
      <c r="AA11" s="73"/>
      <c r="AB11" s="73"/>
    </row>
    <row r="12" spans="1:28" s="11" customFormat="1" x14ac:dyDescent="0.25">
      <c r="A12" s="7">
        <v>450</v>
      </c>
      <c r="B12" s="7" t="s">
        <v>15</v>
      </c>
      <c r="C12" s="7">
        <v>2</v>
      </c>
      <c r="D12" s="7">
        <v>9</v>
      </c>
      <c r="E12" s="7">
        <v>25</v>
      </c>
      <c r="F12" s="6" t="s">
        <v>10</v>
      </c>
      <c r="G12" s="6">
        <v>41141</v>
      </c>
      <c r="H12" s="7">
        <v>2005</v>
      </c>
      <c r="I12" s="6">
        <v>2.5000000000000001E-4</v>
      </c>
      <c r="J12" s="6">
        <f t="shared" si="0"/>
        <v>164564000</v>
      </c>
      <c r="K12" s="6">
        <v>12</v>
      </c>
      <c r="L12" s="6">
        <v>1</v>
      </c>
      <c r="M12" s="8" t="s">
        <v>12</v>
      </c>
      <c r="N12" s="59"/>
      <c r="P12" s="62" t="s">
        <v>30</v>
      </c>
      <c r="Q12" s="63">
        <v>45</v>
      </c>
      <c r="R12" s="65">
        <f>AVERAGE(M36:M38)</f>
        <v>0.44216478323572656</v>
      </c>
      <c r="S12" s="95">
        <f>AVERAGE(N36:N38)</f>
        <v>2.763529895223291E-2</v>
      </c>
      <c r="T12" s="101">
        <f>STDEV(M36:M38)</f>
        <v>7.0099793561239368E-2</v>
      </c>
      <c r="U12" s="107">
        <f>STDEV(N36:N38)</f>
        <v>4.3812370975774735E-3</v>
      </c>
      <c r="V12" s="116">
        <f t="shared" si="1"/>
        <v>9.3779281177508818</v>
      </c>
      <c r="W12" s="70"/>
      <c r="X12" s="69"/>
      <c r="Y12" s="115"/>
      <c r="Z12" s="110"/>
      <c r="AA12" s="73"/>
      <c r="AB12" s="73"/>
    </row>
    <row r="13" spans="1:28" s="11" customFormat="1" x14ac:dyDescent="0.25">
      <c r="A13" s="7">
        <v>451</v>
      </c>
      <c r="B13" s="7" t="s">
        <v>16</v>
      </c>
      <c r="C13" s="7">
        <v>2</v>
      </c>
      <c r="D13" s="7">
        <v>9</v>
      </c>
      <c r="E13" s="7">
        <v>25</v>
      </c>
      <c r="F13" s="6" t="s">
        <v>10</v>
      </c>
      <c r="G13" s="6">
        <v>40204</v>
      </c>
      <c r="H13" s="7">
        <v>2005</v>
      </c>
      <c r="I13" s="6">
        <v>2.5000000000000001E-4</v>
      </c>
      <c r="J13" s="6">
        <f t="shared" si="0"/>
        <v>160816000</v>
      </c>
      <c r="K13" s="6">
        <v>12</v>
      </c>
      <c r="L13" s="6">
        <v>1</v>
      </c>
      <c r="M13" s="8" t="s">
        <v>12</v>
      </c>
      <c r="N13" s="59"/>
      <c r="P13" s="62" t="s">
        <v>30</v>
      </c>
      <c r="Q13" s="63">
        <v>75</v>
      </c>
      <c r="R13" s="65">
        <f>AVERAGE(M39:M41)</f>
        <v>0.19568019707246762</v>
      </c>
      <c r="S13" s="95">
        <f>AVERAGE(N39:N41)</f>
        <v>1.2230012317029226E-2</v>
      </c>
      <c r="T13" s="101">
        <f>STDEV(M39:M41)</f>
        <v>5.2891314705022417E-2</v>
      </c>
      <c r="U13" s="107">
        <f>STDEV(N39:N41)</f>
        <v>3.3057071690638972E-3</v>
      </c>
      <c r="V13" s="116">
        <f t="shared" si="1"/>
        <v>9.5676747046229114</v>
      </c>
      <c r="W13" s="70"/>
      <c r="X13" s="69"/>
      <c r="Y13" s="115"/>
      <c r="Z13" s="110"/>
      <c r="AA13" s="73"/>
      <c r="AB13" s="73"/>
    </row>
    <row r="14" spans="1:28" s="11" customFormat="1" x14ac:dyDescent="0.25">
      <c r="A14" s="7">
        <v>452</v>
      </c>
      <c r="B14" s="7" t="s">
        <v>17</v>
      </c>
      <c r="C14" s="7">
        <v>2</v>
      </c>
      <c r="D14" s="7">
        <v>9</v>
      </c>
      <c r="E14" s="7">
        <v>25</v>
      </c>
      <c r="F14" s="6" t="s">
        <v>10</v>
      </c>
      <c r="G14" s="6">
        <v>47673</v>
      </c>
      <c r="H14" s="7">
        <v>2005</v>
      </c>
      <c r="I14" s="6">
        <v>2.5000000000000001E-4</v>
      </c>
      <c r="J14" s="6">
        <f t="shared" si="0"/>
        <v>190692000</v>
      </c>
      <c r="K14" s="6">
        <v>12</v>
      </c>
      <c r="L14" s="6">
        <v>1</v>
      </c>
      <c r="M14" s="8" t="s">
        <v>12</v>
      </c>
      <c r="N14" s="59"/>
      <c r="P14" s="62" t="s">
        <v>30</v>
      </c>
      <c r="Q14" s="63">
        <v>100</v>
      </c>
      <c r="R14" s="65">
        <f>AVERAGE(M42:M44)</f>
        <v>0.15795155604386141</v>
      </c>
      <c r="S14" s="95">
        <f>AVERAGE(N42:N44)</f>
        <v>9.871972252741338E-3</v>
      </c>
      <c r="T14" s="101">
        <f>STDEV(M42:M44)</f>
        <v>3.4198431776458989E-2</v>
      </c>
      <c r="U14" s="107">
        <f>STDEV(N42:N44)</f>
        <v>2.1374019860286855E-3</v>
      </c>
      <c r="V14" s="116">
        <f t="shared" si="1"/>
        <v>4.4203969139541126</v>
      </c>
      <c r="W14" s="70"/>
      <c r="X14" s="69"/>
      <c r="Y14" s="115"/>
      <c r="Z14" s="110"/>
      <c r="AA14" s="73"/>
      <c r="AB14" s="73"/>
    </row>
    <row r="15" spans="1:28" s="11" customFormat="1" x14ac:dyDescent="0.25">
      <c r="A15" s="7">
        <v>454</v>
      </c>
      <c r="B15" s="7" t="s">
        <v>18</v>
      </c>
      <c r="C15" s="7">
        <v>2</v>
      </c>
      <c r="D15" s="7">
        <v>9</v>
      </c>
      <c r="E15" s="7">
        <v>45</v>
      </c>
      <c r="F15" s="6" t="s">
        <v>10</v>
      </c>
      <c r="G15" s="6">
        <v>40739</v>
      </c>
      <c r="H15" s="7">
        <v>2001</v>
      </c>
      <c r="I15" s="6">
        <v>2.5000000000000001E-4</v>
      </c>
      <c r="J15" s="6">
        <f t="shared" si="0"/>
        <v>162956000</v>
      </c>
      <c r="K15" s="6">
        <v>12</v>
      </c>
      <c r="L15" s="6">
        <v>1</v>
      </c>
      <c r="M15" s="8" t="s">
        <v>12</v>
      </c>
      <c r="N15" s="59"/>
      <c r="P15" s="62" t="s">
        <v>30</v>
      </c>
      <c r="Q15" s="63">
        <v>125</v>
      </c>
      <c r="R15" s="65">
        <f>AVERAGE(M45:M47)</f>
        <v>0.11195681517893576</v>
      </c>
      <c r="S15" s="95">
        <f>AVERAGE(N45:N47)</f>
        <v>6.9973009486834848E-3</v>
      </c>
      <c r="T15" s="101">
        <f>STDEV(M45:M47)</f>
        <v>6.5705447139223121E-3</v>
      </c>
      <c r="U15" s="107">
        <f>STDEV(N45:N47)</f>
        <v>4.1065904462014451E-4</v>
      </c>
      <c r="V15" s="116">
        <f t="shared" si="1"/>
        <v>3.3738546402849643</v>
      </c>
      <c r="W15" s="70"/>
      <c r="X15" s="69"/>
      <c r="Y15" s="115"/>
      <c r="Z15" s="110"/>
      <c r="AA15" s="73"/>
      <c r="AB15" s="73"/>
    </row>
    <row r="16" spans="1:28" s="11" customFormat="1" x14ac:dyDescent="0.25">
      <c r="A16" s="7">
        <v>455</v>
      </c>
      <c r="B16" s="7" t="s">
        <v>19</v>
      </c>
      <c r="C16" s="7">
        <v>2</v>
      </c>
      <c r="D16" s="7">
        <v>9</v>
      </c>
      <c r="E16" s="7">
        <v>45</v>
      </c>
      <c r="F16" s="6" t="s">
        <v>10</v>
      </c>
      <c r="G16" s="6">
        <v>47545</v>
      </c>
      <c r="H16" s="7">
        <v>2001</v>
      </c>
      <c r="I16" s="6">
        <v>2.5000000000000001E-4</v>
      </c>
      <c r="J16" s="6">
        <f t="shared" si="0"/>
        <v>190180000</v>
      </c>
      <c r="K16" s="6">
        <v>12</v>
      </c>
      <c r="L16" s="6">
        <v>1</v>
      </c>
      <c r="M16" s="8" t="s">
        <v>12</v>
      </c>
      <c r="N16" s="59"/>
      <c r="P16" s="62"/>
      <c r="Q16" s="63"/>
      <c r="R16" s="98"/>
      <c r="S16" s="104"/>
      <c r="T16" s="101"/>
      <c r="U16" s="107"/>
      <c r="V16" s="116"/>
      <c r="W16" s="69"/>
      <c r="X16" s="69"/>
      <c r="Y16" s="115"/>
      <c r="Z16" s="110"/>
      <c r="AA16" s="73"/>
      <c r="AB16" s="73"/>
    </row>
    <row r="17" spans="1:28" s="11" customFormat="1" x14ac:dyDescent="0.25">
      <c r="A17" s="7">
        <v>456</v>
      </c>
      <c r="B17" s="7" t="s">
        <v>20</v>
      </c>
      <c r="C17" s="7">
        <v>2</v>
      </c>
      <c r="D17" s="7">
        <v>9</v>
      </c>
      <c r="E17" s="7">
        <v>45</v>
      </c>
      <c r="F17" s="6" t="s">
        <v>10</v>
      </c>
      <c r="G17" s="6">
        <v>51370</v>
      </c>
      <c r="H17" s="7">
        <v>2001</v>
      </c>
      <c r="I17" s="6">
        <v>2.5000000000000001E-4</v>
      </c>
      <c r="J17" s="6">
        <f t="shared" si="0"/>
        <v>205480000</v>
      </c>
      <c r="K17" s="6">
        <v>12</v>
      </c>
      <c r="L17" s="6">
        <v>1</v>
      </c>
      <c r="M17" s="8" t="s">
        <v>12</v>
      </c>
      <c r="N17" s="59"/>
      <c r="P17" s="62" t="s">
        <v>38</v>
      </c>
      <c r="Q17" s="63">
        <v>0</v>
      </c>
      <c r="R17" s="65">
        <f>R18</f>
        <v>3.2283629988482172E-2</v>
      </c>
      <c r="S17" s="95">
        <f>S18</f>
        <v>2.0177268742801358E-3</v>
      </c>
      <c r="T17" s="101"/>
      <c r="U17" s="107"/>
      <c r="V17" s="116"/>
      <c r="W17" s="69"/>
      <c r="X17" s="69"/>
      <c r="Y17" s="115"/>
      <c r="Z17" s="110"/>
      <c r="AA17" s="73"/>
      <c r="AB17" s="73"/>
    </row>
    <row r="18" spans="1:28" s="11" customFormat="1" x14ac:dyDescent="0.25">
      <c r="A18" s="7">
        <v>458</v>
      </c>
      <c r="B18" s="7" t="s">
        <v>21</v>
      </c>
      <c r="C18" s="7">
        <v>2</v>
      </c>
      <c r="D18" s="7">
        <v>9</v>
      </c>
      <c r="E18" s="7">
        <v>75</v>
      </c>
      <c r="F18" s="6" t="s">
        <v>10</v>
      </c>
      <c r="G18" s="6">
        <v>45026</v>
      </c>
      <c r="H18" s="7">
        <v>2009</v>
      </c>
      <c r="I18" s="6">
        <v>2.5000000000000001E-4</v>
      </c>
      <c r="J18" s="6">
        <f t="shared" si="0"/>
        <v>180104000</v>
      </c>
      <c r="K18" s="6">
        <v>12</v>
      </c>
      <c r="L18" s="6">
        <v>1</v>
      </c>
      <c r="M18" s="8" t="s">
        <v>12</v>
      </c>
      <c r="N18" s="59"/>
      <c r="P18" s="62" t="s">
        <v>38</v>
      </c>
      <c r="Q18" s="63">
        <v>5</v>
      </c>
      <c r="R18" s="65">
        <f>AVERAGE(M51:M53)</f>
        <v>3.2283629988482172E-2</v>
      </c>
      <c r="S18" s="95">
        <f>AVERAGE(N51:N53)</f>
        <v>2.0177268742801358E-3</v>
      </c>
      <c r="T18" s="101">
        <f>STDEV(M51:M53)</f>
        <v>3.4226897298681386E-3</v>
      </c>
      <c r="U18" s="107">
        <f>STDEV(N51:N53)</f>
        <v>2.1391810811675866E-4</v>
      </c>
      <c r="V18" s="116">
        <f t="shared" ref="V18:V23" si="3">(Q18-Q17)*((R18+R17)/2)</f>
        <v>0.16141814994241085</v>
      </c>
      <c r="W18" s="70">
        <f>SUM(V18:V23)</f>
        <v>2.9917175552956845</v>
      </c>
      <c r="X18" s="70">
        <f>SUM(V18:V20)</f>
        <v>1.6953291453540855</v>
      </c>
      <c r="Y18" s="117">
        <f>SUM(V21:V23)</f>
        <v>1.296388409941599</v>
      </c>
      <c r="Z18" s="111">
        <f>W18*12.011</f>
        <v>35.933519556656464</v>
      </c>
      <c r="AA18" s="74">
        <f t="shared" ref="AA18:AB18" si="4">X18*12.011</f>
        <v>20.362598364847919</v>
      </c>
      <c r="AB18" s="74">
        <f t="shared" si="4"/>
        <v>15.570921191808544</v>
      </c>
    </row>
    <row r="19" spans="1:28" s="11" customFormat="1" x14ac:dyDescent="0.25">
      <c r="A19" s="7">
        <v>459</v>
      </c>
      <c r="B19" s="7" t="s">
        <v>22</v>
      </c>
      <c r="C19" s="7">
        <v>2</v>
      </c>
      <c r="D19" s="7">
        <v>9</v>
      </c>
      <c r="E19" s="7">
        <v>75</v>
      </c>
      <c r="F19" s="6" t="s">
        <v>10</v>
      </c>
      <c r="G19" s="6">
        <v>52039</v>
      </c>
      <c r="H19" s="7">
        <v>2009</v>
      </c>
      <c r="I19" s="6">
        <v>2.5000000000000001E-4</v>
      </c>
      <c r="J19" s="6">
        <f t="shared" si="0"/>
        <v>208156000</v>
      </c>
      <c r="K19" s="6">
        <v>12</v>
      </c>
      <c r="L19" s="6">
        <v>1</v>
      </c>
      <c r="M19" s="8" t="s">
        <v>12</v>
      </c>
      <c r="N19" s="59"/>
      <c r="P19" s="62" t="s">
        <v>38</v>
      </c>
      <c r="Q19" s="63">
        <v>25</v>
      </c>
      <c r="R19" s="65">
        <f>AVERAGE(M54:M56)</f>
        <v>4.1685655130506545E-2</v>
      </c>
      <c r="S19" s="95">
        <f>AVERAGE(N54:N56)</f>
        <v>2.6053534456566591E-3</v>
      </c>
      <c r="T19" s="101">
        <f>STDEV(M54:M56)</f>
        <v>1.1388172952587115E-2</v>
      </c>
      <c r="U19" s="107">
        <f>STDEV(N54:N56)</f>
        <v>7.1176080953669482E-4</v>
      </c>
      <c r="V19" s="116">
        <f t="shared" si="3"/>
        <v>0.73969285118988715</v>
      </c>
      <c r="W19" s="70"/>
      <c r="X19" s="70"/>
      <c r="Y19" s="117"/>
      <c r="Z19" s="111"/>
      <c r="AA19" s="74"/>
      <c r="AB19" s="74"/>
    </row>
    <row r="20" spans="1:28" s="11" customFormat="1" x14ac:dyDescent="0.25">
      <c r="A20" s="7">
        <v>460</v>
      </c>
      <c r="B20" s="7" t="s">
        <v>23</v>
      </c>
      <c r="C20" s="7">
        <v>2</v>
      </c>
      <c r="D20" s="7">
        <v>9</v>
      </c>
      <c r="E20" s="7">
        <v>75</v>
      </c>
      <c r="F20" s="6" t="s">
        <v>10</v>
      </c>
      <c r="G20" s="6">
        <v>48324</v>
      </c>
      <c r="H20" s="7">
        <v>2009</v>
      </c>
      <c r="I20" s="6">
        <v>2.5000000000000001E-4</v>
      </c>
      <c r="J20" s="6">
        <f t="shared" si="0"/>
        <v>193296000</v>
      </c>
      <c r="K20" s="6">
        <v>12</v>
      </c>
      <c r="L20" s="6">
        <v>1</v>
      </c>
      <c r="M20" s="8" t="s">
        <v>12</v>
      </c>
      <c r="N20" s="59"/>
      <c r="P20" s="62" t="s">
        <v>38</v>
      </c>
      <c r="Q20" s="63">
        <v>45</v>
      </c>
      <c r="R20" s="65">
        <f>AVERAGE(M57:M59)</f>
        <v>3.7736159291672199E-2</v>
      </c>
      <c r="S20" s="95">
        <f>AVERAGE(N57:N59)</f>
        <v>2.3585099557295124E-3</v>
      </c>
      <c r="T20" s="101">
        <f>STDEV(M57:M59)</f>
        <v>6.7151405960915811E-3</v>
      </c>
      <c r="U20" s="107">
        <f>STDEV(N57:N59)</f>
        <v>4.1969628725572355E-4</v>
      </c>
      <c r="V20" s="116">
        <f t="shared" si="3"/>
        <v>0.79421814422178749</v>
      </c>
      <c r="W20" s="70"/>
      <c r="X20" s="70"/>
      <c r="Y20" s="117"/>
      <c r="Z20" s="111"/>
      <c r="AA20" s="74"/>
      <c r="AB20" s="74"/>
    </row>
    <row r="21" spans="1:28" s="11" customFormat="1" x14ac:dyDescent="0.25">
      <c r="A21" s="7">
        <v>462</v>
      </c>
      <c r="B21" s="7" t="s">
        <v>24</v>
      </c>
      <c r="C21" s="7">
        <v>2</v>
      </c>
      <c r="D21" s="7">
        <v>9</v>
      </c>
      <c r="E21" s="7">
        <v>100</v>
      </c>
      <c r="F21" s="6" t="s">
        <v>10</v>
      </c>
      <c r="G21" s="6">
        <v>47625</v>
      </c>
      <c r="H21" s="7">
        <v>2017</v>
      </c>
      <c r="I21" s="6">
        <v>2.5000000000000001E-4</v>
      </c>
      <c r="J21" s="6">
        <f t="shared" si="0"/>
        <v>190500000</v>
      </c>
      <c r="K21" s="6">
        <v>12</v>
      </c>
      <c r="L21" s="6">
        <v>1</v>
      </c>
      <c r="M21" s="8" t="s">
        <v>12</v>
      </c>
      <c r="N21" s="59"/>
      <c r="P21" s="62" t="s">
        <v>38</v>
      </c>
      <c r="Q21" s="63">
        <v>75</v>
      </c>
      <c r="R21" s="65">
        <f>AVERAGE(M60:M62)</f>
        <v>1.7894702593809774E-2</v>
      </c>
      <c r="S21" s="95">
        <f>AVERAGE(N60:N62)</f>
        <v>1.1184189121131109E-3</v>
      </c>
      <c r="T21" s="101">
        <f>STDEV(M60:M62)</f>
        <v>4.2690951399096061E-3</v>
      </c>
      <c r="U21" s="107">
        <f>STDEV(N60:N62)</f>
        <v>2.6681844624435152E-4</v>
      </c>
      <c r="V21" s="116">
        <f t="shared" si="3"/>
        <v>0.83446292828222957</v>
      </c>
      <c r="W21" s="70"/>
      <c r="X21" s="70"/>
      <c r="Y21" s="117"/>
      <c r="Z21" s="111"/>
      <c r="AA21" s="74"/>
      <c r="AB21" s="74"/>
    </row>
    <row r="22" spans="1:28" s="11" customFormat="1" x14ac:dyDescent="0.25">
      <c r="A22" s="7">
        <v>463</v>
      </c>
      <c r="B22" s="7" t="s">
        <v>25</v>
      </c>
      <c r="C22" s="7">
        <v>2</v>
      </c>
      <c r="D22" s="7">
        <v>9</v>
      </c>
      <c r="E22" s="7">
        <v>100</v>
      </c>
      <c r="F22" s="6" t="s">
        <v>10</v>
      </c>
      <c r="G22" s="6">
        <v>50389</v>
      </c>
      <c r="H22" s="7">
        <v>2017</v>
      </c>
      <c r="I22" s="6">
        <v>2.5000000000000001E-4</v>
      </c>
      <c r="J22" s="6">
        <f t="shared" si="0"/>
        <v>201556000</v>
      </c>
      <c r="K22" s="6">
        <v>12</v>
      </c>
      <c r="L22" s="6">
        <v>1</v>
      </c>
      <c r="M22" s="8" t="s">
        <v>12</v>
      </c>
      <c r="N22" s="59"/>
      <c r="P22" s="62" t="s">
        <v>38</v>
      </c>
      <c r="Q22" s="63">
        <v>100</v>
      </c>
      <c r="R22" s="65">
        <f>AVERAGE(M63:M65)</f>
        <v>7.7684178200382939E-3</v>
      </c>
      <c r="S22" s="95">
        <f>AVERAGE(N63:N65)</f>
        <v>4.8552611375239337E-4</v>
      </c>
      <c r="T22" s="101">
        <f>STDEV(M63:M65)</f>
        <v>1.0498626374438277E-3</v>
      </c>
      <c r="U22" s="107">
        <f>STDEV(N63:N65)</f>
        <v>6.561641484023923E-5</v>
      </c>
      <c r="V22" s="116">
        <f t="shared" si="3"/>
        <v>0.32078900517310083</v>
      </c>
      <c r="W22" s="70"/>
      <c r="X22" s="70"/>
      <c r="Y22" s="117"/>
      <c r="Z22" s="111"/>
      <c r="AA22" s="74"/>
      <c r="AB22" s="74"/>
    </row>
    <row r="23" spans="1:28" s="11" customFormat="1" x14ac:dyDescent="0.25">
      <c r="A23" s="7">
        <v>464</v>
      </c>
      <c r="B23" s="7" t="s">
        <v>26</v>
      </c>
      <c r="C23" s="7">
        <v>2</v>
      </c>
      <c r="D23" s="7">
        <v>9</v>
      </c>
      <c r="E23" s="7">
        <v>100</v>
      </c>
      <c r="F23" s="6" t="s">
        <v>10</v>
      </c>
      <c r="G23" s="6">
        <v>53936</v>
      </c>
      <c r="H23" s="7">
        <v>2017</v>
      </c>
      <c r="I23" s="6">
        <v>2.5000000000000001E-4</v>
      </c>
      <c r="J23" s="6">
        <f t="shared" si="0"/>
        <v>215744000</v>
      </c>
      <c r="K23" s="6">
        <v>12</v>
      </c>
      <c r="L23" s="6">
        <v>1</v>
      </c>
      <c r="M23" s="8" t="s">
        <v>12</v>
      </c>
      <c r="N23" s="59"/>
      <c r="P23" s="62" t="s">
        <v>38</v>
      </c>
      <c r="Q23" s="63">
        <v>125</v>
      </c>
      <c r="R23" s="65">
        <f>AVERAGE(M66:M68)</f>
        <v>3.5225002988631907E-3</v>
      </c>
      <c r="S23" s="95">
        <f>AVERAGE(N66:N68)</f>
        <v>2.2015626867894942E-4</v>
      </c>
      <c r="T23" s="101">
        <f>STDEV(M66:M68)</f>
        <v>3.8594240441899684E-4</v>
      </c>
      <c r="U23" s="107">
        <f>STDEV(N66:N68)</f>
        <v>2.4121400276187302E-5</v>
      </c>
      <c r="V23" s="116">
        <f t="shared" si="3"/>
        <v>0.14113647648626856</v>
      </c>
      <c r="W23" s="70"/>
      <c r="X23" s="70"/>
      <c r="Y23" s="117"/>
      <c r="Z23" s="111"/>
      <c r="AA23" s="74"/>
      <c r="AB23" s="74"/>
    </row>
    <row r="24" spans="1:28" s="11" customFormat="1" x14ac:dyDescent="0.25">
      <c r="A24" s="7">
        <v>466</v>
      </c>
      <c r="B24" s="7" t="s">
        <v>27</v>
      </c>
      <c r="C24" s="7">
        <v>2</v>
      </c>
      <c r="D24" s="7">
        <v>9</v>
      </c>
      <c r="E24" s="7">
        <v>125</v>
      </c>
      <c r="F24" s="6" t="s">
        <v>10</v>
      </c>
      <c r="G24" s="6">
        <v>48509</v>
      </c>
      <c r="H24" s="7">
        <v>2035</v>
      </c>
      <c r="I24" s="6">
        <v>2.5000000000000001E-4</v>
      </c>
      <c r="J24" s="6">
        <f t="shared" si="0"/>
        <v>194036000</v>
      </c>
      <c r="K24" s="6">
        <v>12</v>
      </c>
      <c r="L24" s="6">
        <v>1</v>
      </c>
      <c r="M24" s="8" t="s">
        <v>12</v>
      </c>
      <c r="N24" s="59"/>
      <c r="P24" s="62"/>
      <c r="Q24" s="63"/>
      <c r="R24" s="65"/>
      <c r="S24" s="95"/>
      <c r="T24" s="101"/>
      <c r="U24" s="107"/>
      <c r="V24" s="116"/>
      <c r="W24" s="70"/>
      <c r="X24" s="70"/>
      <c r="Y24" s="117"/>
      <c r="Z24" s="111"/>
      <c r="AA24" s="74"/>
      <c r="AB24" s="74"/>
    </row>
    <row r="25" spans="1:28" s="11" customFormat="1" x14ac:dyDescent="0.25">
      <c r="A25" s="7">
        <v>467</v>
      </c>
      <c r="B25" s="7" t="s">
        <v>28</v>
      </c>
      <c r="C25" s="7">
        <v>2</v>
      </c>
      <c r="D25" s="7">
        <v>9</v>
      </c>
      <c r="E25" s="7">
        <v>125</v>
      </c>
      <c r="F25" s="6" t="s">
        <v>10</v>
      </c>
      <c r="G25" s="6">
        <v>50578</v>
      </c>
      <c r="H25" s="7">
        <v>2035</v>
      </c>
      <c r="I25" s="6">
        <v>2.5000000000000001E-4</v>
      </c>
      <c r="J25" s="6">
        <f t="shared" si="0"/>
        <v>202312000</v>
      </c>
      <c r="K25" s="6">
        <v>12</v>
      </c>
      <c r="L25" s="6">
        <v>1</v>
      </c>
      <c r="M25" s="8" t="s">
        <v>12</v>
      </c>
      <c r="N25" s="59"/>
      <c r="P25" s="62" t="s">
        <v>39</v>
      </c>
      <c r="Q25" s="63">
        <v>0</v>
      </c>
      <c r="R25" s="65">
        <f>R26</f>
        <v>5.6505298024015417E-2</v>
      </c>
      <c r="S25" s="95">
        <f>S26</f>
        <v>3.5315811265009636E-3</v>
      </c>
      <c r="T25" s="101"/>
      <c r="U25" s="107"/>
      <c r="V25" s="116"/>
      <c r="W25" s="70"/>
      <c r="X25" s="70"/>
      <c r="Y25" s="117"/>
      <c r="Z25" s="111"/>
      <c r="AA25" s="74"/>
      <c r="AB25" s="74"/>
    </row>
    <row r="26" spans="1:28" s="11" customFormat="1" x14ac:dyDescent="0.25">
      <c r="A26" s="7">
        <v>468</v>
      </c>
      <c r="B26" s="7" t="s">
        <v>29</v>
      </c>
      <c r="C26" s="7">
        <v>2</v>
      </c>
      <c r="D26" s="7">
        <v>9</v>
      </c>
      <c r="E26" s="7">
        <v>125</v>
      </c>
      <c r="F26" s="6" t="s">
        <v>10</v>
      </c>
      <c r="G26" s="6">
        <v>47343</v>
      </c>
      <c r="H26" s="7">
        <v>2035</v>
      </c>
      <c r="I26" s="6">
        <v>2.5000000000000001E-4</v>
      </c>
      <c r="J26" s="6">
        <f t="shared" si="0"/>
        <v>189372000</v>
      </c>
      <c r="K26" s="6">
        <v>12</v>
      </c>
      <c r="L26" s="6">
        <v>1</v>
      </c>
      <c r="M26" s="8" t="s">
        <v>12</v>
      </c>
      <c r="N26" s="59"/>
      <c r="P26" s="62" t="s">
        <v>39</v>
      </c>
      <c r="Q26" s="63">
        <v>5</v>
      </c>
      <c r="R26" s="65">
        <f>AVERAGE(M72:M74)</f>
        <v>5.6505298024015417E-2</v>
      </c>
      <c r="S26" s="95">
        <f>AVERAGE(N72:N74)</f>
        <v>3.5315811265009636E-3</v>
      </c>
      <c r="T26" s="101">
        <f>STDEV(M72:M74)</f>
        <v>1.0546389042002493E-2</v>
      </c>
      <c r="U26" s="107">
        <f>STDEV(N72:N74)</f>
        <v>6.591493151251568E-4</v>
      </c>
      <c r="V26" s="116">
        <f t="shared" ref="V26:V31" si="5">(Q26-Q25)*((R26+R25)/2)</f>
        <v>0.28252649012007708</v>
      </c>
      <c r="W26" s="70">
        <f>SUM(V26:V31)</f>
        <v>5.4308327394759788</v>
      </c>
      <c r="X26" s="70">
        <f>SUM(V26:V28)</f>
        <v>2.7948004076750852</v>
      </c>
      <c r="Y26" s="117">
        <f>SUM(V29:V31)</f>
        <v>2.6360323318008931</v>
      </c>
      <c r="Z26" s="111">
        <f>W26*12.011</f>
        <v>65.229732033845977</v>
      </c>
      <c r="AA26" s="74">
        <f t="shared" ref="AA26:AB26" si="6">X26*12.011</f>
        <v>33.568347696585448</v>
      </c>
      <c r="AB26" s="74">
        <f t="shared" si="6"/>
        <v>31.661384337260525</v>
      </c>
    </row>
    <row r="27" spans="1:28" s="11" customFormat="1" x14ac:dyDescent="0.25">
      <c r="A27" s="5"/>
      <c r="B27" s="5"/>
      <c r="C27" s="5"/>
      <c r="D27" s="5"/>
      <c r="E27" s="5"/>
      <c r="F27" s="11" t="s">
        <v>72</v>
      </c>
      <c r="G27" s="11">
        <f>AVERAGE(G9:G26)</f>
        <v>47047.611111111109</v>
      </c>
      <c r="H27" s="5"/>
      <c r="M27" s="12"/>
      <c r="N27" s="87"/>
      <c r="P27" s="62" t="s">
        <v>39</v>
      </c>
      <c r="Q27" s="63">
        <v>25</v>
      </c>
      <c r="R27" s="65">
        <f>AVERAGE(M75:M77)</f>
        <v>6.8990340571738584E-2</v>
      </c>
      <c r="S27" s="95">
        <f>AVERAGE(N75:N77)</f>
        <v>4.3118962857336615E-3</v>
      </c>
      <c r="T27" s="101">
        <f>STDEV(M75:M77)</f>
        <v>1.533878180608941E-2</v>
      </c>
      <c r="U27" s="107">
        <f>STDEV(N75:N77)</f>
        <v>9.5867386288058865E-4</v>
      </c>
      <c r="V27" s="116">
        <f t="shared" si="5"/>
        <v>1.2549563859575399</v>
      </c>
      <c r="W27" s="70"/>
      <c r="X27" s="70"/>
      <c r="Y27" s="117"/>
      <c r="Z27" s="111"/>
      <c r="AA27" s="74"/>
      <c r="AB27" s="74"/>
    </row>
    <row r="28" spans="1:28" s="11" customFormat="1" x14ac:dyDescent="0.25">
      <c r="A28" s="5"/>
      <c r="B28" s="5"/>
      <c r="C28" s="5"/>
      <c r="D28" s="5"/>
      <c r="E28" s="5"/>
      <c r="H28" s="5"/>
      <c r="M28" s="12"/>
      <c r="N28" s="87"/>
      <c r="P28" s="62" t="s">
        <v>39</v>
      </c>
      <c r="Q28" s="63">
        <v>45</v>
      </c>
      <c r="R28" s="65">
        <f>AVERAGE(M78:M80)</f>
        <v>5.6741412588008237E-2</v>
      </c>
      <c r="S28" s="95">
        <f>AVERAGE(N78:N80)</f>
        <v>3.5463382867505148E-3</v>
      </c>
      <c r="T28" s="101">
        <f>STDEV(M78:M80)</f>
        <v>9.9420866373013932E-4</v>
      </c>
      <c r="U28" s="107">
        <f>STDEV(N78:N80)</f>
        <v>6.2138041483133708E-5</v>
      </c>
      <c r="V28" s="116">
        <f t="shared" si="5"/>
        <v>1.2573175315974683</v>
      </c>
      <c r="W28" s="70"/>
      <c r="X28" s="70"/>
      <c r="Y28" s="117"/>
      <c r="Z28" s="111"/>
      <c r="AA28" s="74"/>
      <c r="AB28" s="74"/>
    </row>
    <row r="29" spans="1:28" s="11" customFormat="1" x14ac:dyDescent="0.25">
      <c r="A29" s="5"/>
      <c r="B29" s="5"/>
      <c r="C29" s="5"/>
      <c r="D29" s="5"/>
      <c r="E29" s="5"/>
      <c r="H29" s="5"/>
      <c r="M29" s="12"/>
      <c r="N29" s="87"/>
      <c r="P29" s="62" t="s">
        <v>39</v>
      </c>
      <c r="Q29" s="63">
        <v>75</v>
      </c>
      <c r="R29" s="65">
        <f>AVERAGE(M81:M83)</f>
        <v>4.055660975107836E-2</v>
      </c>
      <c r="S29" s="95">
        <f>AVERAGE(N81:N83)</f>
        <v>2.5347881094423975E-3</v>
      </c>
      <c r="T29" s="101">
        <f>STDEV(M81:M83)</f>
        <v>1.3027290073362907E-3</v>
      </c>
      <c r="U29" s="107">
        <f>STDEV(N81:N83)</f>
        <v>8.1420562958518171E-5</v>
      </c>
      <c r="V29" s="116">
        <f t="shared" si="5"/>
        <v>1.459470335086299</v>
      </c>
      <c r="W29" s="70"/>
      <c r="X29" s="70"/>
      <c r="Y29" s="117"/>
      <c r="Z29" s="111"/>
      <c r="AA29" s="74"/>
      <c r="AB29" s="74"/>
    </row>
    <row r="30" spans="1:28" s="11" customFormat="1" x14ac:dyDescent="0.25">
      <c r="A30" s="13">
        <v>470</v>
      </c>
      <c r="B30" s="5" t="s">
        <v>11</v>
      </c>
      <c r="C30" s="5">
        <v>2</v>
      </c>
      <c r="D30" s="5">
        <v>9</v>
      </c>
      <c r="E30" s="5">
        <v>5</v>
      </c>
      <c r="F30" s="11" t="s">
        <v>30</v>
      </c>
      <c r="G30" s="11">
        <v>2666</v>
      </c>
      <c r="H30" s="5">
        <v>2004</v>
      </c>
      <c r="I30" s="11">
        <v>0.1</v>
      </c>
      <c r="J30" s="11">
        <f t="shared" ref="J30:J47" si="7">G30/I30</f>
        <v>26660</v>
      </c>
      <c r="K30" s="11">
        <v>16</v>
      </c>
      <c r="L30" s="11">
        <v>1</v>
      </c>
      <c r="M30" s="20">
        <f>(J30/$J$9)*H30*($B$1/L30)</f>
        <v>0.29030858947282084</v>
      </c>
      <c r="N30" s="90">
        <f t="shared" ref="N30:N93" si="8">M30/K30</f>
        <v>1.8144286842051303E-2</v>
      </c>
      <c r="P30" s="62" t="s">
        <v>39</v>
      </c>
      <c r="Q30" s="63">
        <v>100</v>
      </c>
      <c r="R30" s="65">
        <f>AVERAGE(M84:M86)</f>
        <v>2.3443554065849356E-2</v>
      </c>
      <c r="S30" s="95">
        <f>AVERAGE(N84:N86)</f>
        <v>1.4652221291155847E-3</v>
      </c>
      <c r="T30" s="101">
        <f>STDEV(M84:M86)</f>
        <v>2.5590274588675396E-3</v>
      </c>
      <c r="U30" s="107">
        <f>STDEV(N84:N86)</f>
        <v>1.5993921617922123E-4</v>
      </c>
      <c r="V30" s="116">
        <f t="shared" si="5"/>
        <v>0.80000204771159644</v>
      </c>
      <c r="W30" s="70"/>
      <c r="X30" s="70"/>
      <c r="Y30" s="117"/>
      <c r="Z30" s="111"/>
      <c r="AA30" s="74"/>
      <c r="AB30" s="74"/>
    </row>
    <row r="31" spans="1:28" s="11" customFormat="1" x14ac:dyDescent="0.25">
      <c r="A31" s="13">
        <v>471</v>
      </c>
      <c r="B31" s="5" t="s">
        <v>13</v>
      </c>
      <c r="C31" s="5">
        <v>2</v>
      </c>
      <c r="D31" s="5">
        <v>9</v>
      </c>
      <c r="E31" s="5">
        <v>5</v>
      </c>
      <c r="F31" s="11" t="s">
        <v>30</v>
      </c>
      <c r="G31" s="11">
        <v>3449</v>
      </c>
      <c r="H31" s="5">
        <v>2004</v>
      </c>
      <c r="I31" s="11">
        <v>0.1</v>
      </c>
      <c r="J31" s="11">
        <f t="shared" si="7"/>
        <v>34490</v>
      </c>
      <c r="K31" s="11">
        <v>16</v>
      </c>
      <c r="L31" s="11">
        <v>1</v>
      </c>
      <c r="M31" s="20">
        <f>(J31/$J$10)*H31*($B$1/L31)</f>
        <v>0.43857623733927159</v>
      </c>
      <c r="N31" s="90">
        <f t="shared" si="8"/>
        <v>2.7411014833704474E-2</v>
      </c>
      <c r="P31" s="62" t="s">
        <v>39</v>
      </c>
      <c r="Q31" s="63">
        <v>125</v>
      </c>
      <c r="R31" s="65">
        <f>AVERAGE(M87:M89)</f>
        <v>6.6812418543904838E-3</v>
      </c>
      <c r="S31" s="95">
        <f>AVERAGE(N87:N89)</f>
        <v>4.1757761589940524E-4</v>
      </c>
      <c r="T31" s="101">
        <f>STDEV(M87:M89)</f>
        <v>3.2025701343063655E-4</v>
      </c>
      <c r="U31" s="107">
        <f>STDEV(N87:N89)</f>
        <v>2.0016063339414784E-5</v>
      </c>
      <c r="V31" s="116">
        <f t="shared" si="5"/>
        <v>0.376559949002998</v>
      </c>
      <c r="W31" s="70"/>
      <c r="X31" s="70"/>
      <c r="Y31" s="117"/>
      <c r="Z31" s="111"/>
      <c r="AA31" s="74"/>
      <c r="AB31" s="74"/>
    </row>
    <row r="32" spans="1:28" s="11" customFormat="1" x14ac:dyDescent="0.25">
      <c r="A32" s="13">
        <v>472</v>
      </c>
      <c r="B32" s="5" t="s">
        <v>14</v>
      </c>
      <c r="C32" s="5">
        <v>2</v>
      </c>
      <c r="D32" s="5">
        <v>9</v>
      </c>
      <c r="E32" s="5">
        <v>5</v>
      </c>
      <c r="F32" s="11" t="s">
        <v>30</v>
      </c>
      <c r="G32" s="11">
        <v>2608</v>
      </c>
      <c r="H32" s="5">
        <v>2004</v>
      </c>
      <c r="I32" s="11">
        <v>0.1</v>
      </c>
      <c r="J32" s="11">
        <f t="shared" si="7"/>
        <v>26080</v>
      </c>
      <c r="K32" s="11">
        <v>16</v>
      </c>
      <c r="L32" s="11">
        <v>1</v>
      </c>
      <c r="M32" s="20">
        <f>(J32/$J$11)*H32*($B$1/L32)</f>
        <v>0.31560579710144926</v>
      </c>
      <c r="N32" s="90">
        <f t="shared" si="8"/>
        <v>1.9725362318840579E-2</v>
      </c>
      <c r="P32" s="62"/>
      <c r="Q32" s="63"/>
      <c r="R32" s="65"/>
      <c r="S32" s="95"/>
      <c r="T32" s="101"/>
      <c r="U32" s="107"/>
      <c r="V32" s="116"/>
      <c r="W32" s="70"/>
      <c r="X32" s="70"/>
      <c r="Y32" s="117"/>
      <c r="Z32" s="111"/>
      <c r="AA32" s="74"/>
      <c r="AB32" s="74"/>
    </row>
    <row r="33" spans="1:28" s="11" customFormat="1" x14ac:dyDescent="0.25">
      <c r="A33" s="13">
        <v>474</v>
      </c>
      <c r="B33" s="5" t="s">
        <v>15</v>
      </c>
      <c r="C33" s="5">
        <v>2</v>
      </c>
      <c r="D33" s="5">
        <v>9</v>
      </c>
      <c r="E33" s="5">
        <v>25</v>
      </c>
      <c r="F33" s="11" t="s">
        <v>30</v>
      </c>
      <c r="G33" s="11">
        <v>3426</v>
      </c>
      <c r="H33" s="5">
        <v>2005</v>
      </c>
      <c r="I33" s="11">
        <v>0.1</v>
      </c>
      <c r="J33" s="11">
        <f t="shared" si="7"/>
        <v>34260</v>
      </c>
      <c r="K33" s="11">
        <v>16</v>
      </c>
      <c r="L33" s="11">
        <v>1</v>
      </c>
      <c r="M33" s="20">
        <f>(J33/$J$12)*H33*($B$1/L33)</f>
        <v>0.44245872730366309</v>
      </c>
      <c r="N33" s="90">
        <f t="shared" si="8"/>
        <v>2.7653670456478943E-2</v>
      </c>
      <c r="P33" s="62" t="s">
        <v>40</v>
      </c>
      <c r="Q33" s="63">
        <v>0</v>
      </c>
      <c r="R33" s="65">
        <f>R34</f>
        <v>0.11968324817601468</v>
      </c>
      <c r="S33" s="95">
        <f>S34</f>
        <v>7.4802030110009176E-3</v>
      </c>
      <c r="T33" s="101"/>
      <c r="U33" s="107"/>
      <c r="V33" s="116"/>
      <c r="W33" s="70"/>
      <c r="X33" s="70"/>
      <c r="Y33" s="117"/>
      <c r="Z33" s="111"/>
      <c r="AA33" s="74"/>
      <c r="AB33" s="74"/>
    </row>
    <row r="34" spans="1:28" s="11" customFormat="1" x14ac:dyDescent="0.25">
      <c r="A34" s="13">
        <v>475</v>
      </c>
      <c r="B34" s="5" t="s">
        <v>16</v>
      </c>
      <c r="C34" s="5">
        <v>2</v>
      </c>
      <c r="D34" s="5">
        <v>9</v>
      </c>
      <c r="E34" s="5">
        <v>25</v>
      </c>
      <c r="F34" s="11" t="s">
        <v>30</v>
      </c>
      <c r="G34" s="11">
        <v>4199</v>
      </c>
      <c r="H34" s="5">
        <v>2005</v>
      </c>
      <c r="I34" s="11">
        <v>0.1</v>
      </c>
      <c r="J34" s="11">
        <f t="shared" si="7"/>
        <v>41990</v>
      </c>
      <c r="K34" s="11">
        <v>16</v>
      </c>
      <c r="L34" s="11">
        <v>1</v>
      </c>
      <c r="M34" s="20">
        <f>(J34/$J$13)*H34*($B$1/L34)</f>
        <v>0.55492828449905485</v>
      </c>
      <c r="N34" s="90">
        <f t="shared" si="8"/>
        <v>3.4683017781190928E-2</v>
      </c>
      <c r="P34" s="62" t="s">
        <v>40</v>
      </c>
      <c r="Q34" s="63">
        <v>5</v>
      </c>
      <c r="R34" s="65">
        <f>AVERAGE(M93:M95)</f>
        <v>0.11968324817601468</v>
      </c>
      <c r="S34" s="95">
        <f>AVERAGE(N93:N95)</f>
        <v>7.4802030110009176E-3</v>
      </c>
      <c r="T34" s="101">
        <f>STDEV(M93:M95)</f>
        <v>5.6625569582534098E-2</v>
      </c>
      <c r="U34" s="107">
        <f>STDEV(N93:N95)</f>
        <v>3.5390980989083811E-3</v>
      </c>
      <c r="V34" s="116">
        <f t="shared" ref="V34:V39" si="9">(Q34-Q33)*((R34+R33)/2)</f>
        <v>0.59841624088007339</v>
      </c>
      <c r="W34" s="70">
        <f>SUM(V34:V39)</f>
        <v>16.412347048223506</v>
      </c>
      <c r="X34" s="70">
        <f>SUM(V34:V36)</f>
        <v>7.9332871263088887</v>
      </c>
      <c r="Y34" s="117">
        <f>SUM(V37:V39)</f>
        <v>8.479059921914617</v>
      </c>
      <c r="Z34" s="111">
        <f>W34*12.011</f>
        <v>197.12870039621251</v>
      </c>
      <c r="AA34" s="74">
        <f t="shared" ref="AA34:AB34" si="10">X34*12.011</f>
        <v>95.286711674096054</v>
      </c>
      <c r="AB34" s="74">
        <f t="shared" si="10"/>
        <v>101.84198872211645</v>
      </c>
    </row>
    <row r="35" spans="1:28" s="11" customFormat="1" x14ac:dyDescent="0.25">
      <c r="A35" s="13">
        <v>476</v>
      </c>
      <c r="B35" s="5" t="s">
        <v>17</v>
      </c>
      <c r="C35" s="5">
        <v>2</v>
      </c>
      <c r="D35" s="5">
        <v>9</v>
      </c>
      <c r="E35" s="5">
        <v>25</v>
      </c>
      <c r="F35" s="11" t="s">
        <v>30</v>
      </c>
      <c r="G35" s="11">
        <v>4392</v>
      </c>
      <c r="H35" s="5">
        <v>2005</v>
      </c>
      <c r="I35" s="11">
        <v>0.1</v>
      </c>
      <c r="J35" s="11">
        <f t="shared" si="7"/>
        <v>43920</v>
      </c>
      <c r="K35" s="11">
        <v>16</v>
      </c>
      <c r="L35" s="11">
        <v>1</v>
      </c>
      <c r="M35" s="20">
        <f>(J35/$J$14)*H35*($B$1/L35)</f>
        <v>0.48949707381536722</v>
      </c>
      <c r="N35" s="90">
        <f t="shared" si="8"/>
        <v>3.0593567113460451E-2</v>
      </c>
      <c r="P35" s="62" t="s">
        <v>40</v>
      </c>
      <c r="Q35" s="63">
        <v>25</v>
      </c>
      <c r="R35" s="65">
        <f>AVERAGE(M96:M98)</f>
        <v>0.21970067599422305</v>
      </c>
      <c r="S35" s="95">
        <f>AVERAGE(N96:N98)</f>
        <v>1.3731292249638941E-2</v>
      </c>
      <c r="T35" s="101">
        <f>STDEV(M96:M98)</f>
        <v>2.2365393136992567E-2</v>
      </c>
      <c r="U35" s="107">
        <f>STDEV(N96:N98)</f>
        <v>1.3978370710620355E-3</v>
      </c>
      <c r="V35" s="116">
        <f t="shared" si="9"/>
        <v>3.3938392417023771</v>
      </c>
      <c r="W35" s="69"/>
      <c r="X35" s="69"/>
      <c r="Y35" s="115"/>
      <c r="Z35" s="110"/>
      <c r="AA35" s="73"/>
      <c r="AB35" s="73"/>
    </row>
    <row r="36" spans="1:28" s="11" customFormat="1" x14ac:dyDescent="0.25">
      <c r="A36" s="13">
        <v>478</v>
      </c>
      <c r="B36" s="5" t="s">
        <v>18</v>
      </c>
      <c r="C36" s="5">
        <v>2</v>
      </c>
      <c r="D36" s="5">
        <v>9</v>
      </c>
      <c r="E36" s="5">
        <v>45</v>
      </c>
      <c r="F36" s="11" t="s">
        <v>30</v>
      </c>
      <c r="G36" s="11">
        <v>4018</v>
      </c>
      <c r="H36" s="5">
        <v>2001</v>
      </c>
      <c r="I36" s="11">
        <v>0.1</v>
      </c>
      <c r="J36" s="11">
        <f t="shared" si="7"/>
        <v>40180</v>
      </c>
      <c r="K36" s="11">
        <v>16</v>
      </c>
      <c r="L36" s="11">
        <v>1</v>
      </c>
      <c r="M36" s="20">
        <f>(J36/$J$15)*H36*($B$1/L36)</f>
        <v>0.5229889712560446</v>
      </c>
      <c r="N36" s="90">
        <f t="shared" si="8"/>
        <v>3.2686810703502787E-2</v>
      </c>
      <c r="P36" s="62" t="s">
        <v>40</v>
      </c>
      <c r="Q36" s="63">
        <v>45</v>
      </c>
      <c r="R36" s="65">
        <f>AVERAGE(M99:M101)</f>
        <v>0.17440248837842076</v>
      </c>
      <c r="S36" s="95">
        <f>AVERAGE(N99:N101)</f>
        <v>1.0900155523651298E-2</v>
      </c>
      <c r="T36" s="101">
        <f>STDEV(M99:M101)</f>
        <v>1.9958150118238937E-2</v>
      </c>
      <c r="U36" s="107">
        <f>STDEV(N99:N101)</f>
        <v>1.2473843823899336E-3</v>
      </c>
      <c r="V36" s="116">
        <f t="shared" si="9"/>
        <v>3.9410316437264381</v>
      </c>
      <c r="W36" s="69"/>
      <c r="X36" s="69"/>
      <c r="Y36" s="115"/>
      <c r="Z36" s="110"/>
      <c r="AA36" s="73"/>
      <c r="AB36" s="73"/>
    </row>
    <row r="37" spans="1:28" s="11" customFormat="1" x14ac:dyDescent="0.25">
      <c r="A37" s="13">
        <v>479</v>
      </c>
      <c r="B37" s="5" t="s">
        <v>19</v>
      </c>
      <c r="C37" s="5">
        <v>2</v>
      </c>
      <c r="D37" s="5">
        <v>9</v>
      </c>
      <c r="E37" s="5">
        <v>45</v>
      </c>
      <c r="F37" s="11" t="s">
        <v>30</v>
      </c>
      <c r="G37" s="11">
        <v>3568</v>
      </c>
      <c r="H37" s="5">
        <v>2001</v>
      </c>
      <c r="I37" s="11">
        <v>0.1</v>
      </c>
      <c r="J37" s="11">
        <f t="shared" si="7"/>
        <v>35680</v>
      </c>
      <c r="K37" s="11">
        <v>16</v>
      </c>
      <c r="L37" s="11">
        <v>1</v>
      </c>
      <c r="M37" s="20">
        <f>(J37/$J$16)*H37*($B$1/L37)</f>
        <v>0.39793574929014619</v>
      </c>
      <c r="N37" s="90">
        <f t="shared" si="8"/>
        <v>2.4870984330634137E-2</v>
      </c>
      <c r="P37" s="62" t="s">
        <v>40</v>
      </c>
      <c r="Q37" s="63">
        <v>75</v>
      </c>
      <c r="R37" s="65">
        <f>AVERAGE(M102:M104)</f>
        <v>0.10328206840295047</v>
      </c>
      <c r="S37" s="95">
        <f>AVERAGE(N102:N104)</f>
        <v>6.4551292751844043E-3</v>
      </c>
      <c r="T37" s="101">
        <f>STDEV(M102:M104)</f>
        <v>1.7253435732275578E-2</v>
      </c>
      <c r="U37" s="107">
        <f>STDEV(N102:N104)</f>
        <v>1.078339733267226E-3</v>
      </c>
      <c r="V37" s="116">
        <f t="shared" si="9"/>
        <v>4.1652683517205684</v>
      </c>
      <c r="W37" s="69"/>
      <c r="X37" s="69"/>
      <c r="Y37" s="115"/>
      <c r="Z37" s="110"/>
      <c r="AA37" s="73"/>
      <c r="AB37" s="73"/>
    </row>
    <row r="38" spans="1:28" s="11" customFormat="1" x14ac:dyDescent="0.25">
      <c r="A38" s="13">
        <v>480</v>
      </c>
      <c r="B38" s="5" t="s">
        <v>20</v>
      </c>
      <c r="C38" s="5">
        <v>2</v>
      </c>
      <c r="D38" s="5">
        <v>9</v>
      </c>
      <c r="E38" s="5">
        <v>45</v>
      </c>
      <c r="F38" s="11" t="s">
        <v>30</v>
      </c>
      <c r="G38" s="11">
        <v>3929</v>
      </c>
      <c r="H38" s="5">
        <v>2001</v>
      </c>
      <c r="I38" s="11">
        <v>0.1</v>
      </c>
      <c r="J38" s="11">
        <f t="shared" si="7"/>
        <v>39290</v>
      </c>
      <c r="K38" s="11">
        <v>16</v>
      </c>
      <c r="L38" s="11">
        <v>1</v>
      </c>
      <c r="M38" s="20">
        <f>(J38/$J$17)*H38*($B$1/L38)</f>
        <v>0.40556962916098893</v>
      </c>
      <c r="N38" s="90">
        <f t="shared" si="8"/>
        <v>2.5348101822561808E-2</v>
      </c>
      <c r="P38" s="62" t="s">
        <v>40</v>
      </c>
      <c r="Q38" s="63">
        <v>100</v>
      </c>
      <c r="R38" s="65">
        <f>AVERAGE(M105:M107)</f>
        <v>8.431887241413083E-2</v>
      </c>
      <c r="S38" s="95">
        <f>AVERAGE(N105:N107)</f>
        <v>5.2699295258831769E-3</v>
      </c>
      <c r="T38" s="101">
        <f>STDEV(M105:M107)</f>
        <v>1.4192111853991296E-2</v>
      </c>
      <c r="U38" s="107">
        <f>STDEV(N105:N107)</f>
        <v>8.8700699087445765E-4</v>
      </c>
      <c r="V38" s="116">
        <f t="shared" si="9"/>
        <v>2.3450117602135161</v>
      </c>
      <c r="W38" s="69"/>
      <c r="X38" s="69"/>
      <c r="Y38" s="115"/>
      <c r="Z38" s="110"/>
      <c r="AA38" s="73"/>
      <c r="AB38" s="73"/>
    </row>
    <row r="39" spans="1:28" s="11" customFormat="1" ht="18.75" thickBot="1" x14ac:dyDescent="0.3">
      <c r="A39" s="13">
        <v>482</v>
      </c>
      <c r="B39" s="5" t="s">
        <v>21</v>
      </c>
      <c r="C39" s="5">
        <v>2</v>
      </c>
      <c r="D39" s="5">
        <v>9</v>
      </c>
      <c r="E39" s="5">
        <v>75</v>
      </c>
      <c r="F39" s="11" t="s">
        <v>30</v>
      </c>
      <c r="G39" s="11">
        <v>2131</v>
      </c>
      <c r="H39" s="5">
        <v>2009</v>
      </c>
      <c r="I39" s="11">
        <v>0.1</v>
      </c>
      <c r="J39" s="11">
        <f t="shared" si="7"/>
        <v>21310</v>
      </c>
      <c r="K39" s="11">
        <v>16</v>
      </c>
      <c r="L39" s="11">
        <v>1</v>
      </c>
      <c r="M39" s="20">
        <f>(J39/$J$18)*H39*($B$1/L39)</f>
        <v>0.2519682927641807</v>
      </c>
      <c r="N39" s="90">
        <f t="shared" si="8"/>
        <v>1.5748018297761294E-2</v>
      </c>
      <c r="P39" s="67" t="s">
        <v>40</v>
      </c>
      <c r="Q39" s="68">
        <v>125</v>
      </c>
      <c r="R39" s="99">
        <f>AVERAGE(M108:M110)</f>
        <v>7.3183512384311769E-2</v>
      </c>
      <c r="S39" s="105">
        <f>AVERAGE(N108:N110)</f>
        <v>4.5739695240194856E-3</v>
      </c>
      <c r="T39" s="102">
        <f>STDEV(M108:M110)</f>
        <v>1.3439090376699608E-2</v>
      </c>
      <c r="U39" s="108">
        <f>STDEV(N108:N110)</f>
        <v>8.3994314854373016E-4</v>
      </c>
      <c r="V39" s="118">
        <f t="shared" si="9"/>
        <v>1.9687798099805323</v>
      </c>
      <c r="W39" s="119"/>
      <c r="X39" s="119"/>
      <c r="Y39" s="120"/>
      <c r="Z39" s="110"/>
      <c r="AA39" s="73"/>
      <c r="AB39" s="73"/>
    </row>
    <row r="40" spans="1:28" s="11" customFormat="1" x14ac:dyDescent="0.25">
      <c r="A40" s="13">
        <v>483</v>
      </c>
      <c r="B40" s="5" t="s">
        <v>22</v>
      </c>
      <c r="C40" s="5">
        <v>2</v>
      </c>
      <c r="D40" s="5">
        <v>9</v>
      </c>
      <c r="E40" s="5">
        <v>75</v>
      </c>
      <c r="F40" s="11" t="s">
        <v>30</v>
      </c>
      <c r="G40" s="11">
        <v>1437</v>
      </c>
      <c r="H40" s="5">
        <v>2009</v>
      </c>
      <c r="I40" s="11">
        <v>0.1</v>
      </c>
      <c r="J40" s="11">
        <f t="shared" si="7"/>
        <v>14370</v>
      </c>
      <c r="K40" s="11">
        <v>16</v>
      </c>
      <c r="L40" s="11">
        <v>1</v>
      </c>
      <c r="M40" s="20">
        <f>(J40/$J$19)*H40*($B$1/L40)</f>
        <v>0.14701228789946003</v>
      </c>
      <c r="N40" s="90">
        <f t="shared" si="8"/>
        <v>9.1882679937162516E-3</v>
      </c>
    </row>
    <row r="41" spans="1:28" s="11" customFormat="1" x14ac:dyDescent="0.25">
      <c r="A41" s="13">
        <v>484</v>
      </c>
      <c r="B41" s="5" t="s">
        <v>23</v>
      </c>
      <c r="C41" s="5">
        <v>2</v>
      </c>
      <c r="D41" s="5">
        <v>9</v>
      </c>
      <c r="E41" s="5">
        <v>75</v>
      </c>
      <c r="F41" s="11" t="s">
        <v>30</v>
      </c>
      <c r="G41" s="11">
        <v>1707</v>
      </c>
      <c r="H41" s="5">
        <v>2009</v>
      </c>
      <c r="I41" s="11">
        <v>0.1</v>
      </c>
      <c r="J41" s="11">
        <f t="shared" si="7"/>
        <v>17070</v>
      </c>
      <c r="K41" s="11">
        <v>16</v>
      </c>
      <c r="L41" s="11">
        <v>1</v>
      </c>
      <c r="M41" s="20">
        <f>(J41/$J$20)*H41*($B$1/L41)</f>
        <v>0.18806001055376209</v>
      </c>
      <c r="N41" s="90">
        <f t="shared" si="8"/>
        <v>1.1753750659610131E-2</v>
      </c>
    </row>
    <row r="42" spans="1:28" s="11" customFormat="1" x14ac:dyDescent="0.25">
      <c r="A42" s="13">
        <v>486</v>
      </c>
      <c r="B42" s="5" t="s">
        <v>24</v>
      </c>
      <c r="C42" s="5">
        <v>2</v>
      </c>
      <c r="D42" s="5">
        <v>9</v>
      </c>
      <c r="E42" s="5">
        <v>100</v>
      </c>
      <c r="F42" s="11" t="s">
        <v>30</v>
      </c>
      <c r="G42" s="11">
        <v>1660</v>
      </c>
      <c r="H42" s="5">
        <v>2017</v>
      </c>
      <c r="I42" s="11">
        <v>0.1</v>
      </c>
      <c r="J42" s="11">
        <f t="shared" si="7"/>
        <v>16600</v>
      </c>
      <c r="K42" s="11">
        <v>16</v>
      </c>
      <c r="L42" s="11">
        <v>1</v>
      </c>
      <c r="M42" s="20">
        <f>(J42/$J$21)*H42*($B$1/L42)</f>
        <v>0.18630515485564306</v>
      </c>
      <c r="N42" s="90">
        <f t="shared" si="8"/>
        <v>1.1644072178477691E-2</v>
      </c>
    </row>
    <row r="43" spans="1:28" s="11" customFormat="1" x14ac:dyDescent="0.25">
      <c r="A43" s="13">
        <v>487</v>
      </c>
      <c r="B43" s="5" t="s">
        <v>25</v>
      </c>
      <c r="C43" s="5">
        <v>2</v>
      </c>
      <c r="D43" s="5">
        <v>9</v>
      </c>
      <c r="E43" s="5">
        <v>100</v>
      </c>
      <c r="F43" s="11" t="s">
        <v>30</v>
      </c>
      <c r="G43" s="11">
        <v>1131</v>
      </c>
      <c r="H43" s="5">
        <v>2017</v>
      </c>
      <c r="I43" s="11">
        <v>0.1</v>
      </c>
      <c r="J43" s="11">
        <f t="shared" si="7"/>
        <v>11310</v>
      </c>
      <c r="K43" s="11">
        <v>16</v>
      </c>
      <c r="L43" s="11">
        <v>1</v>
      </c>
      <c r="M43" s="20">
        <f>(J43/$J$22)*H43*($B$1/L43)</f>
        <v>0.11997165155093374</v>
      </c>
      <c r="N43" s="90">
        <f t="shared" si="8"/>
        <v>7.4982282219333589E-3</v>
      </c>
    </row>
    <row r="44" spans="1:28" s="11" customFormat="1" x14ac:dyDescent="0.25">
      <c r="A44" s="13">
        <v>488</v>
      </c>
      <c r="B44" s="5" t="s">
        <v>26</v>
      </c>
      <c r="C44" s="5">
        <v>2</v>
      </c>
      <c r="D44" s="5">
        <v>9</v>
      </c>
      <c r="E44" s="5">
        <v>100</v>
      </c>
      <c r="F44" s="11" t="s">
        <v>30</v>
      </c>
      <c r="G44" s="11">
        <v>1691</v>
      </c>
      <c r="H44" s="5">
        <v>2017</v>
      </c>
      <c r="I44" s="11">
        <v>0.1</v>
      </c>
      <c r="J44" s="11">
        <f t="shared" si="7"/>
        <v>16910</v>
      </c>
      <c r="K44" s="11">
        <v>16</v>
      </c>
      <c r="L44" s="11">
        <v>1</v>
      </c>
      <c r="M44" s="20">
        <f>(J44/$J$23)*H44*($B$1/L44)</f>
        <v>0.16757786172500744</v>
      </c>
      <c r="N44" s="90">
        <f t="shared" si="8"/>
        <v>1.0473616357812965E-2</v>
      </c>
    </row>
    <row r="45" spans="1:28" s="11" customFormat="1" x14ac:dyDescent="0.25">
      <c r="A45" s="13">
        <v>490</v>
      </c>
      <c r="B45" s="5" t="s">
        <v>27</v>
      </c>
      <c r="C45" s="5">
        <v>2</v>
      </c>
      <c r="D45" s="5">
        <v>9</v>
      </c>
      <c r="E45" s="5">
        <v>125</v>
      </c>
      <c r="F45" s="11" t="s">
        <v>30</v>
      </c>
      <c r="G45" s="11">
        <v>1012</v>
      </c>
      <c r="H45" s="5">
        <v>2035</v>
      </c>
      <c r="I45" s="11">
        <v>0.1</v>
      </c>
      <c r="J45" s="11">
        <f t="shared" si="7"/>
        <v>10120</v>
      </c>
      <c r="K45" s="11">
        <v>16</v>
      </c>
      <c r="L45" s="11">
        <v>1</v>
      </c>
      <c r="M45" s="20">
        <f>(J45/$J$24)*H45*($B$1/L45)</f>
        <v>0.11250413325362305</v>
      </c>
      <c r="N45" s="90">
        <f t="shared" si="8"/>
        <v>7.0315083283514403E-3</v>
      </c>
    </row>
    <row r="46" spans="1:28" s="11" customFormat="1" x14ac:dyDescent="0.25">
      <c r="A46" s="13">
        <v>491</v>
      </c>
      <c r="B46" s="5" t="s">
        <v>28</v>
      </c>
      <c r="C46" s="5">
        <v>2</v>
      </c>
      <c r="D46" s="5">
        <v>9</v>
      </c>
      <c r="E46" s="5">
        <v>125</v>
      </c>
      <c r="F46" s="11" t="s">
        <v>30</v>
      </c>
      <c r="G46" s="11">
        <v>986</v>
      </c>
      <c r="H46" s="5">
        <v>2035</v>
      </c>
      <c r="I46" s="11">
        <v>0.1</v>
      </c>
      <c r="J46" s="11">
        <f t="shared" si="7"/>
        <v>9860</v>
      </c>
      <c r="K46" s="11">
        <v>16</v>
      </c>
      <c r="L46" s="11">
        <v>1</v>
      </c>
      <c r="M46" s="20">
        <f>(J46/$J$25)*H46*($B$1/L46)</f>
        <v>0.10512973031752935</v>
      </c>
      <c r="N46" s="90">
        <f t="shared" si="8"/>
        <v>6.5706081448455847E-3</v>
      </c>
    </row>
    <row r="47" spans="1:28" s="11" customFormat="1" x14ac:dyDescent="0.25">
      <c r="A47" s="13">
        <v>492</v>
      </c>
      <c r="B47" s="5" t="s">
        <v>29</v>
      </c>
      <c r="C47" s="5">
        <v>2</v>
      </c>
      <c r="D47" s="5">
        <v>9</v>
      </c>
      <c r="E47" s="5">
        <v>125</v>
      </c>
      <c r="F47" s="11" t="s">
        <v>30</v>
      </c>
      <c r="G47" s="11">
        <v>1038</v>
      </c>
      <c r="H47" s="5">
        <v>2035</v>
      </c>
      <c r="I47" s="11">
        <v>0.1</v>
      </c>
      <c r="J47" s="11">
        <f t="shared" si="7"/>
        <v>10380</v>
      </c>
      <c r="K47" s="11">
        <v>16</v>
      </c>
      <c r="L47" s="11">
        <v>1</v>
      </c>
      <c r="M47" s="20">
        <f>(J47/$J$26)*H47*($B$1/L47)</f>
        <v>0.11823658196565491</v>
      </c>
      <c r="N47" s="90">
        <f t="shared" si="8"/>
        <v>7.3897863728534319E-3</v>
      </c>
    </row>
    <row r="48" spans="1:28" s="11" customFormat="1" x14ac:dyDescent="0.25">
      <c r="A48" s="13"/>
      <c r="B48" s="5"/>
      <c r="C48" s="5"/>
      <c r="D48" s="5"/>
      <c r="E48" s="5"/>
      <c r="H48" s="5"/>
      <c r="M48" s="40"/>
      <c r="N48" s="90"/>
    </row>
    <row r="49" spans="1:14" s="11" customFormat="1" x14ac:dyDescent="0.25">
      <c r="A49" s="13"/>
      <c r="B49" s="5"/>
      <c r="C49" s="5"/>
      <c r="D49" s="5"/>
      <c r="E49" s="5"/>
      <c r="H49" s="5"/>
      <c r="M49" s="40"/>
      <c r="N49" s="90"/>
    </row>
    <row r="50" spans="1:14" s="11" customFormat="1" x14ac:dyDescent="0.25">
      <c r="A50" s="13"/>
      <c r="B50" s="5"/>
      <c r="C50" s="5"/>
      <c r="D50" s="5"/>
      <c r="E50" s="5"/>
      <c r="H50" s="5"/>
      <c r="M50" s="40"/>
      <c r="N50" s="90"/>
    </row>
    <row r="51" spans="1:14" s="11" customFormat="1" x14ac:dyDescent="0.25">
      <c r="A51" s="13">
        <v>494</v>
      </c>
      <c r="B51" s="5" t="s">
        <v>11</v>
      </c>
      <c r="C51" s="5">
        <v>2</v>
      </c>
      <c r="D51" s="5">
        <v>9</v>
      </c>
      <c r="E51" s="5">
        <v>5</v>
      </c>
      <c r="F51" s="11" t="s">
        <v>38</v>
      </c>
      <c r="G51" s="11">
        <v>1049</v>
      </c>
      <c r="H51" s="5">
        <v>2004</v>
      </c>
      <c r="I51" s="11">
        <v>0.4</v>
      </c>
      <c r="J51" s="11">
        <f t="shared" ref="J51:J68" si="11">G51/I51</f>
        <v>2622.5</v>
      </c>
      <c r="K51" s="11">
        <v>16</v>
      </c>
      <c r="L51" s="11">
        <v>1</v>
      </c>
      <c r="M51" s="20">
        <f>(J51/$J$9)*H51*($B$1/L51)</f>
        <v>2.8557174639627633E-2</v>
      </c>
      <c r="N51" s="90">
        <f t="shared" si="8"/>
        <v>1.7848234149767271E-3</v>
      </c>
    </row>
    <row r="52" spans="1:14" s="11" customFormat="1" x14ac:dyDescent="0.25">
      <c r="A52" s="13">
        <v>495</v>
      </c>
      <c r="B52" s="5" t="s">
        <v>13</v>
      </c>
      <c r="C52" s="5">
        <v>2</v>
      </c>
      <c r="D52" s="5">
        <v>9</v>
      </c>
      <c r="E52" s="5">
        <v>5</v>
      </c>
      <c r="F52" s="11" t="s">
        <v>38</v>
      </c>
      <c r="G52" s="11">
        <v>1110</v>
      </c>
      <c r="H52" s="5">
        <v>2004</v>
      </c>
      <c r="I52" s="11">
        <v>0.4</v>
      </c>
      <c r="J52" s="11">
        <f t="shared" si="11"/>
        <v>2775</v>
      </c>
      <c r="K52" s="11">
        <v>16</v>
      </c>
      <c r="L52" s="11">
        <v>1</v>
      </c>
      <c r="M52" s="20">
        <f>(J52/$J$10)*H52*($B$1/L52)</f>
        <v>3.5287012427268158E-2</v>
      </c>
      <c r="N52" s="90">
        <f t="shared" si="8"/>
        <v>2.2054382767042599E-3</v>
      </c>
    </row>
    <row r="53" spans="1:14" s="11" customFormat="1" x14ac:dyDescent="0.25">
      <c r="A53" s="13">
        <v>496</v>
      </c>
      <c r="B53" s="5" t="s">
        <v>14</v>
      </c>
      <c r="C53" s="5">
        <v>2</v>
      </c>
      <c r="D53" s="5">
        <v>9</v>
      </c>
      <c r="E53" s="5">
        <v>5</v>
      </c>
      <c r="F53" s="11" t="s">
        <v>38</v>
      </c>
      <c r="G53" s="11">
        <v>1091</v>
      </c>
      <c r="H53" s="5">
        <v>2004</v>
      </c>
      <c r="I53" s="11">
        <v>0.4</v>
      </c>
      <c r="J53" s="11">
        <f t="shared" si="11"/>
        <v>2727.5</v>
      </c>
      <c r="K53" s="11">
        <v>16</v>
      </c>
      <c r="L53" s="11">
        <v>1</v>
      </c>
      <c r="M53" s="20">
        <f>(J53/$J$11)*H53*($B$1/L53)</f>
        <v>3.3006702898550726E-2</v>
      </c>
      <c r="N53" s="90">
        <f t="shared" si="8"/>
        <v>2.0629189311594204E-3</v>
      </c>
    </row>
    <row r="54" spans="1:14" s="11" customFormat="1" x14ac:dyDescent="0.25">
      <c r="A54" s="13">
        <v>498</v>
      </c>
      <c r="B54" s="5" t="s">
        <v>15</v>
      </c>
      <c r="C54" s="5">
        <v>2</v>
      </c>
      <c r="D54" s="5">
        <v>9</v>
      </c>
      <c r="E54" s="5">
        <v>25</v>
      </c>
      <c r="F54" s="11" t="s">
        <v>38</v>
      </c>
      <c r="G54" s="11">
        <v>1340</v>
      </c>
      <c r="H54" s="5">
        <v>2005</v>
      </c>
      <c r="I54" s="11">
        <v>0.4</v>
      </c>
      <c r="J54" s="11">
        <f t="shared" si="11"/>
        <v>3350</v>
      </c>
      <c r="K54" s="11">
        <v>16</v>
      </c>
      <c r="L54" s="11">
        <v>1</v>
      </c>
      <c r="M54" s="20">
        <f>(J54/$J$12)*H54*($B$1/L54)</f>
        <v>4.3264353078437567E-2</v>
      </c>
      <c r="N54" s="90">
        <f t="shared" si="8"/>
        <v>2.704022067402348E-3</v>
      </c>
    </row>
    <row r="55" spans="1:14" s="11" customFormat="1" x14ac:dyDescent="0.25">
      <c r="A55" s="13">
        <v>499</v>
      </c>
      <c r="B55" s="5" t="s">
        <v>16</v>
      </c>
      <c r="C55" s="5">
        <v>2</v>
      </c>
      <c r="D55" s="5">
        <v>9</v>
      </c>
      <c r="E55" s="5">
        <v>25</v>
      </c>
      <c r="F55" s="11" t="s">
        <v>38</v>
      </c>
      <c r="G55" s="11">
        <v>1580</v>
      </c>
      <c r="H55" s="5">
        <v>2005</v>
      </c>
      <c r="I55" s="11">
        <v>0.4</v>
      </c>
      <c r="J55" s="11">
        <f t="shared" si="11"/>
        <v>3950</v>
      </c>
      <c r="K55" s="11">
        <v>16</v>
      </c>
      <c r="L55" s="11">
        <v>1</v>
      </c>
      <c r="M55" s="20">
        <f>(J55/$J$13)*H55*($B$1/L55)</f>
        <v>5.2202112973833453E-2</v>
      </c>
      <c r="N55" s="90">
        <f t="shared" si="8"/>
        <v>3.2626320608645908E-3</v>
      </c>
    </row>
    <row r="56" spans="1:14" s="11" customFormat="1" x14ac:dyDescent="0.25">
      <c r="A56" s="13">
        <v>500</v>
      </c>
      <c r="B56" s="5" t="s">
        <v>17</v>
      </c>
      <c r="C56" s="5">
        <v>2</v>
      </c>
      <c r="D56" s="5">
        <v>9</v>
      </c>
      <c r="E56" s="5">
        <v>25</v>
      </c>
      <c r="F56" s="11" t="s">
        <v>38</v>
      </c>
      <c r="G56" s="11">
        <v>1062</v>
      </c>
      <c r="H56" s="5">
        <v>2005</v>
      </c>
      <c r="I56" s="11">
        <v>0.4</v>
      </c>
      <c r="J56" s="11">
        <f t="shared" si="11"/>
        <v>2655</v>
      </c>
      <c r="K56" s="11">
        <v>16</v>
      </c>
      <c r="L56" s="11">
        <v>1</v>
      </c>
      <c r="M56" s="20">
        <f>(J56/$J$14)*H56*($B$1/L56)</f>
        <v>2.9590499339248632E-2</v>
      </c>
      <c r="N56" s="90">
        <f t="shared" si="8"/>
        <v>1.8494062087030395E-3</v>
      </c>
    </row>
    <row r="57" spans="1:14" s="11" customFormat="1" x14ac:dyDescent="0.25">
      <c r="A57" s="13">
        <v>502</v>
      </c>
      <c r="B57" s="5" t="s">
        <v>18</v>
      </c>
      <c r="C57" s="5">
        <v>2</v>
      </c>
      <c r="D57" s="5">
        <v>9</v>
      </c>
      <c r="E57" s="5">
        <v>45</v>
      </c>
      <c r="F57" s="11" t="s">
        <v>38</v>
      </c>
      <c r="G57" s="11">
        <v>1386</v>
      </c>
      <c r="H57" s="5">
        <v>2001</v>
      </c>
      <c r="I57" s="11">
        <v>0.4</v>
      </c>
      <c r="J57" s="11">
        <f t="shared" si="11"/>
        <v>3465</v>
      </c>
      <c r="K57" s="11">
        <v>16</v>
      </c>
      <c r="L57" s="11">
        <v>1</v>
      </c>
      <c r="M57" s="20">
        <f>(J57/$J$15)*H57*($B$1/L57)</f>
        <v>4.5100965291244265E-2</v>
      </c>
      <c r="N57" s="90">
        <f t="shared" si="8"/>
        <v>2.8188103307027665E-3</v>
      </c>
    </row>
    <row r="58" spans="1:14" s="11" customFormat="1" x14ac:dyDescent="0.25">
      <c r="A58" s="13">
        <v>503</v>
      </c>
      <c r="B58" s="5" t="s">
        <v>19</v>
      </c>
      <c r="C58" s="5">
        <v>2</v>
      </c>
      <c r="D58" s="5">
        <v>9</v>
      </c>
      <c r="E58" s="5">
        <v>45</v>
      </c>
      <c r="F58" s="11" t="s">
        <v>38</v>
      </c>
      <c r="G58" s="11">
        <v>1146</v>
      </c>
      <c r="H58" s="5">
        <v>2001</v>
      </c>
      <c r="I58" s="11">
        <v>0.4</v>
      </c>
      <c r="J58" s="11">
        <f t="shared" si="11"/>
        <v>2865</v>
      </c>
      <c r="K58" s="11">
        <v>16</v>
      </c>
      <c r="L58" s="11">
        <v>1</v>
      </c>
      <c r="M58" s="20">
        <f>(J58/$J$16)*H58*($B$1/L58)</f>
        <v>3.1953080765590496E-2</v>
      </c>
      <c r="N58" s="90">
        <f t="shared" si="8"/>
        <v>1.997067547849406E-3</v>
      </c>
    </row>
    <row r="59" spans="1:14" s="11" customFormat="1" x14ac:dyDescent="0.25">
      <c r="A59" s="13">
        <v>504</v>
      </c>
      <c r="B59" s="5" t="s">
        <v>20</v>
      </c>
      <c r="C59" s="5">
        <v>2</v>
      </c>
      <c r="D59" s="5">
        <v>9</v>
      </c>
      <c r="E59" s="5">
        <v>45</v>
      </c>
      <c r="F59" s="11" t="s">
        <v>38</v>
      </c>
      <c r="G59" s="11">
        <v>1401</v>
      </c>
      <c r="H59" s="5">
        <v>2001</v>
      </c>
      <c r="I59" s="11">
        <v>0.4</v>
      </c>
      <c r="J59" s="11">
        <f t="shared" si="11"/>
        <v>3502.5</v>
      </c>
      <c r="K59" s="11">
        <v>16</v>
      </c>
      <c r="L59" s="11">
        <v>1</v>
      </c>
      <c r="M59" s="20">
        <f>(J59/$J$17)*H59*($B$1/L59)</f>
        <v>3.6154431818181822E-2</v>
      </c>
      <c r="N59" s="90">
        <f t="shared" si="8"/>
        <v>2.2596519886363639E-3</v>
      </c>
    </row>
    <row r="60" spans="1:14" s="11" customFormat="1" x14ac:dyDescent="0.25">
      <c r="A60" s="13">
        <v>506</v>
      </c>
      <c r="B60" s="5" t="s">
        <v>21</v>
      </c>
      <c r="C60" s="5">
        <v>2</v>
      </c>
      <c r="D60" s="5">
        <v>9</v>
      </c>
      <c r="E60" s="5">
        <v>75</v>
      </c>
      <c r="F60" s="11" t="s">
        <v>38</v>
      </c>
      <c r="G60" s="11">
        <v>535</v>
      </c>
      <c r="H60" s="5">
        <v>2009</v>
      </c>
      <c r="I60" s="11">
        <v>0.4</v>
      </c>
      <c r="J60" s="11">
        <f t="shared" si="11"/>
        <v>1337.5</v>
      </c>
      <c r="K60" s="11">
        <v>16</v>
      </c>
      <c r="L60" s="11">
        <v>1</v>
      </c>
      <c r="M60" s="20">
        <f>(J60/$J$18)*H60*($B$1/L60)</f>
        <v>1.581452799493626E-2</v>
      </c>
      <c r="N60" s="90">
        <f t="shared" si="8"/>
        <v>9.8840799968351626E-4</v>
      </c>
    </row>
    <row r="61" spans="1:14" s="11" customFormat="1" x14ac:dyDescent="0.25">
      <c r="A61" s="13">
        <v>507</v>
      </c>
      <c r="B61" s="5" t="s">
        <v>22</v>
      </c>
      <c r="C61" s="5">
        <v>2</v>
      </c>
      <c r="D61" s="5">
        <v>9</v>
      </c>
      <c r="E61" s="5">
        <v>75</v>
      </c>
      <c r="F61" s="11" t="s">
        <v>38</v>
      </c>
      <c r="G61" s="11">
        <v>589</v>
      </c>
      <c r="H61" s="5">
        <v>2009</v>
      </c>
      <c r="I61" s="11">
        <v>0.4</v>
      </c>
      <c r="J61" s="11">
        <f t="shared" si="11"/>
        <v>1472.5</v>
      </c>
      <c r="K61" s="11">
        <v>16</v>
      </c>
      <c r="L61" s="11">
        <v>1</v>
      </c>
      <c r="M61" s="20">
        <f>(J61/$J$19)*H61*($B$1/L61)</f>
        <v>1.50644115471089E-2</v>
      </c>
      <c r="N61" s="90">
        <f t="shared" si="8"/>
        <v>9.4152572169430623E-4</v>
      </c>
    </row>
    <row r="62" spans="1:14" s="11" customFormat="1" x14ac:dyDescent="0.25">
      <c r="A62" s="13">
        <v>508</v>
      </c>
      <c r="B62" s="5" t="s">
        <v>23</v>
      </c>
      <c r="C62" s="5">
        <v>2</v>
      </c>
      <c r="D62" s="5">
        <v>9</v>
      </c>
      <c r="E62" s="5">
        <v>75</v>
      </c>
      <c r="F62" s="11" t="s">
        <v>38</v>
      </c>
      <c r="G62" s="11">
        <v>828</v>
      </c>
      <c r="H62" s="5">
        <v>2009</v>
      </c>
      <c r="I62" s="11">
        <v>0.4</v>
      </c>
      <c r="J62" s="11">
        <f t="shared" si="11"/>
        <v>2070</v>
      </c>
      <c r="K62" s="11">
        <v>16</v>
      </c>
      <c r="L62" s="11">
        <v>1</v>
      </c>
      <c r="M62" s="20">
        <f>(J62/$J$20)*H62*($B$1/L62)</f>
        <v>2.2805168239384156E-2</v>
      </c>
      <c r="N62" s="90">
        <f t="shared" si="8"/>
        <v>1.4253230149615097E-3</v>
      </c>
    </row>
    <row r="63" spans="1:14" s="11" customFormat="1" x14ac:dyDescent="0.25">
      <c r="A63" s="13">
        <v>510</v>
      </c>
      <c r="B63" s="5" t="s">
        <v>24</v>
      </c>
      <c r="C63" s="5">
        <v>2</v>
      </c>
      <c r="D63" s="5">
        <v>9</v>
      </c>
      <c r="E63" s="5">
        <v>100</v>
      </c>
      <c r="F63" s="11" t="s">
        <v>38</v>
      </c>
      <c r="G63" s="11">
        <v>310</v>
      </c>
      <c r="H63" s="5">
        <v>2017</v>
      </c>
      <c r="I63" s="11">
        <v>0.4</v>
      </c>
      <c r="J63" s="11">
        <f t="shared" si="11"/>
        <v>775</v>
      </c>
      <c r="K63" s="11">
        <v>16</v>
      </c>
      <c r="L63" s="11">
        <v>1</v>
      </c>
      <c r="M63" s="20">
        <f>(J63/$J$21)*H63*($B$1/L63)</f>
        <v>8.6979816272965884E-3</v>
      </c>
      <c r="N63" s="90">
        <f t="shared" si="8"/>
        <v>5.4362385170603677E-4</v>
      </c>
    </row>
    <row r="64" spans="1:14" s="11" customFormat="1" x14ac:dyDescent="0.25">
      <c r="A64" s="13">
        <v>511</v>
      </c>
      <c r="B64" s="5" t="s">
        <v>25</v>
      </c>
      <c r="C64" s="5">
        <v>2</v>
      </c>
      <c r="D64" s="5">
        <v>9</v>
      </c>
      <c r="E64" s="5">
        <v>100</v>
      </c>
      <c r="F64" s="11" t="s">
        <v>38</v>
      </c>
      <c r="G64" s="11">
        <v>250</v>
      </c>
      <c r="H64" s="5">
        <v>2017</v>
      </c>
      <c r="I64" s="11">
        <v>0.4</v>
      </c>
      <c r="J64" s="11">
        <f t="shared" si="11"/>
        <v>625</v>
      </c>
      <c r="K64" s="11">
        <v>16</v>
      </c>
      <c r="L64" s="11">
        <v>1</v>
      </c>
      <c r="M64" s="20">
        <f>(J64/$J$22)*H64*($B$1/L64)</f>
        <v>6.629733175891564E-3</v>
      </c>
      <c r="N64" s="90">
        <f t="shared" si="8"/>
        <v>4.1435832349322275E-4</v>
      </c>
    </row>
    <row r="65" spans="1:14" s="11" customFormat="1" x14ac:dyDescent="0.25">
      <c r="A65" s="13">
        <v>512</v>
      </c>
      <c r="B65" s="5" t="s">
        <v>26</v>
      </c>
      <c r="C65" s="5">
        <v>2</v>
      </c>
      <c r="D65" s="5">
        <v>9</v>
      </c>
      <c r="E65" s="5">
        <v>100</v>
      </c>
      <c r="F65" s="11" t="s">
        <v>38</v>
      </c>
      <c r="G65" s="11">
        <v>322</v>
      </c>
      <c r="H65" s="5">
        <v>2017</v>
      </c>
      <c r="I65" s="11">
        <v>0.4</v>
      </c>
      <c r="J65" s="11">
        <f t="shared" si="11"/>
        <v>805</v>
      </c>
      <c r="K65" s="11">
        <v>16</v>
      </c>
      <c r="L65" s="11">
        <v>1</v>
      </c>
      <c r="M65" s="20">
        <f>(J65/$J$23)*H65*($B$1/L65)</f>
        <v>7.9775386569267276E-3</v>
      </c>
      <c r="N65" s="90">
        <f t="shared" si="8"/>
        <v>4.9859616605792047E-4</v>
      </c>
    </row>
    <row r="66" spans="1:14" s="11" customFormat="1" x14ac:dyDescent="0.25">
      <c r="A66" s="13">
        <v>514</v>
      </c>
      <c r="B66" s="5" t="s">
        <v>27</v>
      </c>
      <c r="C66" s="5">
        <v>2</v>
      </c>
      <c r="D66" s="5">
        <v>9</v>
      </c>
      <c r="E66" s="5">
        <v>125</v>
      </c>
      <c r="F66" s="11" t="s">
        <v>38</v>
      </c>
      <c r="G66" s="11">
        <v>116</v>
      </c>
      <c r="H66" s="5">
        <v>2035</v>
      </c>
      <c r="I66" s="11">
        <v>0.4</v>
      </c>
      <c r="J66" s="11">
        <f t="shared" si="11"/>
        <v>290</v>
      </c>
      <c r="K66" s="11">
        <v>16</v>
      </c>
      <c r="L66" s="11">
        <v>1</v>
      </c>
      <c r="M66" s="20">
        <f>(J66/$J$24)*H66*($B$1/L66)</f>
        <v>3.2239326722876172E-3</v>
      </c>
      <c r="N66" s="90">
        <f t="shared" si="8"/>
        <v>2.0149579201797607E-4</v>
      </c>
    </row>
    <row r="67" spans="1:14" s="11" customFormat="1" x14ac:dyDescent="0.25">
      <c r="A67" s="13">
        <v>515</v>
      </c>
      <c r="B67" s="5" t="s">
        <v>28</v>
      </c>
      <c r="C67" s="5">
        <v>2</v>
      </c>
      <c r="D67" s="5">
        <v>9</v>
      </c>
      <c r="E67" s="5">
        <v>125</v>
      </c>
      <c r="F67" s="11" t="s">
        <v>38</v>
      </c>
      <c r="G67" s="11">
        <v>127</v>
      </c>
      <c r="H67" s="5">
        <v>2035</v>
      </c>
      <c r="I67" s="11">
        <v>0.4</v>
      </c>
      <c r="J67" s="11">
        <f t="shared" si="11"/>
        <v>317.5</v>
      </c>
      <c r="K67" s="11">
        <v>16</v>
      </c>
      <c r="L67" s="11">
        <v>1</v>
      </c>
      <c r="M67" s="20">
        <f>(J67/$J$25)*H67*($B$1/L67)</f>
        <v>3.3852626141800783E-3</v>
      </c>
      <c r="N67" s="90">
        <f t="shared" si="8"/>
        <v>2.1157891338625489E-4</v>
      </c>
    </row>
    <row r="68" spans="1:14" s="11" customFormat="1" x14ac:dyDescent="0.25">
      <c r="A68" s="13">
        <v>516</v>
      </c>
      <c r="B68" s="5" t="s">
        <v>29</v>
      </c>
      <c r="C68" s="5">
        <v>2</v>
      </c>
      <c r="D68" s="5">
        <v>9</v>
      </c>
      <c r="E68" s="5">
        <v>125</v>
      </c>
      <c r="F68" s="11" t="s">
        <v>38</v>
      </c>
      <c r="G68" s="11">
        <v>139</v>
      </c>
      <c r="H68" s="5">
        <v>2035</v>
      </c>
      <c r="I68" s="11">
        <v>0.4</v>
      </c>
      <c r="J68" s="11">
        <f t="shared" si="11"/>
        <v>347.5</v>
      </c>
      <c r="K68" s="11">
        <v>16</v>
      </c>
      <c r="L68" s="11">
        <v>1</v>
      </c>
      <c r="M68" s="20">
        <f>(J68/$J$26)*H68*($B$1/L68)</f>
        <v>3.9583056101218771E-3</v>
      </c>
      <c r="N68" s="90">
        <f t="shared" si="8"/>
        <v>2.4739410063261732E-4</v>
      </c>
    </row>
    <row r="69" spans="1:14" s="11" customFormat="1" x14ac:dyDescent="0.25">
      <c r="A69" s="13"/>
      <c r="B69" s="5"/>
      <c r="C69" s="5"/>
      <c r="D69" s="5"/>
      <c r="E69" s="5"/>
      <c r="H69" s="5"/>
      <c r="M69" s="40"/>
      <c r="N69" s="90"/>
    </row>
    <row r="70" spans="1:14" s="11" customFormat="1" x14ac:dyDescent="0.25">
      <c r="A70" s="13"/>
      <c r="B70" s="5"/>
      <c r="C70" s="5"/>
      <c r="D70" s="5"/>
      <c r="E70" s="5"/>
      <c r="H70" s="5"/>
      <c r="M70" s="40"/>
      <c r="N70" s="90"/>
    </row>
    <row r="71" spans="1:14" s="11" customFormat="1" x14ac:dyDescent="0.25">
      <c r="A71" s="13"/>
      <c r="B71" s="5"/>
      <c r="C71" s="5"/>
      <c r="D71" s="5"/>
      <c r="E71" s="5"/>
      <c r="H71" s="5"/>
      <c r="M71" s="40"/>
      <c r="N71" s="90"/>
    </row>
    <row r="72" spans="1:14" s="11" customFormat="1" ht="19.5" customHeight="1" x14ac:dyDescent="0.25">
      <c r="A72" s="13">
        <v>518</v>
      </c>
      <c r="B72" s="5" t="s">
        <v>11</v>
      </c>
      <c r="C72" s="5">
        <v>2</v>
      </c>
      <c r="D72" s="5">
        <v>9</v>
      </c>
      <c r="E72" s="5">
        <v>5</v>
      </c>
      <c r="F72" s="11" t="s">
        <v>39</v>
      </c>
      <c r="G72" s="11">
        <v>1663</v>
      </c>
      <c r="H72" s="5">
        <v>2004</v>
      </c>
      <c r="I72" s="11">
        <v>0.4</v>
      </c>
      <c r="J72" s="11">
        <f t="shared" ref="J72:J89" si="12">G72/I72</f>
        <v>4157.5</v>
      </c>
      <c r="K72" s="11">
        <v>16</v>
      </c>
      <c r="L72" s="11">
        <v>1</v>
      </c>
      <c r="M72" s="20">
        <f>(J72/$J$9)*H72*($B$1/L72)</f>
        <v>4.5272241587893954E-2</v>
      </c>
      <c r="N72" s="90">
        <f t="shared" si="8"/>
        <v>2.8295150992433721E-3</v>
      </c>
    </row>
    <row r="73" spans="1:14" s="11" customFormat="1" x14ac:dyDescent="0.25">
      <c r="A73" s="13">
        <v>519</v>
      </c>
      <c r="B73" s="5" t="s">
        <v>13</v>
      </c>
      <c r="C73" s="5">
        <v>2</v>
      </c>
      <c r="D73" s="5">
        <v>9</v>
      </c>
      <c r="E73" s="5">
        <v>5</v>
      </c>
      <c r="F73" s="11" t="s">
        <v>39</v>
      </c>
      <c r="G73" s="11">
        <v>1826</v>
      </c>
      <c r="H73" s="5">
        <v>2004</v>
      </c>
      <c r="I73" s="11">
        <v>0.4</v>
      </c>
      <c r="J73" s="11">
        <f t="shared" si="12"/>
        <v>4565</v>
      </c>
      <c r="K73" s="11">
        <v>16</v>
      </c>
      <c r="L73" s="11">
        <v>1</v>
      </c>
      <c r="M73" s="20">
        <f>(J73/$J$10)*H73*($B$1/L73)</f>
        <v>5.8048724947920412E-2</v>
      </c>
      <c r="N73" s="90">
        <f t="shared" si="8"/>
        <v>3.6280453092450257E-3</v>
      </c>
    </row>
    <row r="74" spans="1:14" s="11" customFormat="1" x14ac:dyDescent="0.25">
      <c r="A74" s="13">
        <v>520</v>
      </c>
      <c r="B74" s="5" t="s">
        <v>14</v>
      </c>
      <c r="C74" s="5">
        <v>2</v>
      </c>
      <c r="D74" s="5">
        <v>9</v>
      </c>
      <c r="E74" s="5">
        <v>5</v>
      </c>
      <c r="F74" s="11" t="s">
        <v>39</v>
      </c>
      <c r="G74" s="11">
        <v>2188</v>
      </c>
      <c r="H74" s="5">
        <v>2004</v>
      </c>
      <c r="I74" s="11">
        <v>0.4</v>
      </c>
      <c r="J74" s="11">
        <f t="shared" si="12"/>
        <v>5470</v>
      </c>
      <c r="K74" s="11">
        <v>16</v>
      </c>
      <c r="L74" s="11">
        <v>1</v>
      </c>
      <c r="M74" s="20">
        <f>(J74/$J$11)*H74*($B$1/L74)</f>
        <v>6.6194927536231893E-2</v>
      </c>
      <c r="N74" s="90">
        <f t="shared" si="8"/>
        <v>4.1371829710144933E-3</v>
      </c>
    </row>
    <row r="75" spans="1:14" s="11" customFormat="1" x14ac:dyDescent="0.25">
      <c r="A75" s="13">
        <v>522</v>
      </c>
      <c r="B75" s="5" t="s">
        <v>15</v>
      </c>
      <c r="C75" s="5">
        <v>2</v>
      </c>
      <c r="D75" s="5">
        <v>9</v>
      </c>
      <c r="E75" s="5">
        <v>25</v>
      </c>
      <c r="F75" s="11" t="s">
        <v>39</v>
      </c>
      <c r="G75" s="11">
        <v>2453</v>
      </c>
      <c r="H75" s="5">
        <v>2005</v>
      </c>
      <c r="I75" s="11">
        <v>0.4</v>
      </c>
      <c r="J75" s="11">
        <f t="shared" si="12"/>
        <v>6132.5</v>
      </c>
      <c r="K75" s="11">
        <v>16</v>
      </c>
      <c r="L75" s="11">
        <v>1</v>
      </c>
      <c r="M75" s="20">
        <f>(J75/$J$12)*H75*($B$1/L75)</f>
        <v>7.9199595598065192E-2</v>
      </c>
      <c r="N75" s="90">
        <f t="shared" si="8"/>
        <v>4.9499747248790745E-3</v>
      </c>
    </row>
    <row r="76" spans="1:14" s="11" customFormat="1" x14ac:dyDescent="0.25">
      <c r="A76" s="13">
        <v>523</v>
      </c>
      <c r="B76" s="5" t="s">
        <v>16</v>
      </c>
      <c r="C76" s="5">
        <v>2</v>
      </c>
      <c r="D76" s="5">
        <v>9</v>
      </c>
      <c r="E76" s="5">
        <v>25</v>
      </c>
      <c r="F76" s="11" t="s">
        <v>39</v>
      </c>
      <c r="G76" s="11">
        <v>2313</v>
      </c>
      <c r="H76" s="5">
        <v>2005</v>
      </c>
      <c r="I76" s="11">
        <v>0.4</v>
      </c>
      <c r="J76" s="11">
        <f t="shared" si="12"/>
        <v>5782.5</v>
      </c>
      <c r="K76" s="11">
        <v>16</v>
      </c>
      <c r="L76" s="11">
        <v>1</v>
      </c>
      <c r="M76" s="20">
        <f>(J76/$J$13)*H76*($B$1/L76)</f>
        <v>7.6419928676251109E-2</v>
      </c>
      <c r="N76" s="90">
        <f t="shared" si="8"/>
        <v>4.7762455422656943E-3</v>
      </c>
    </row>
    <row r="77" spans="1:14" s="11" customFormat="1" x14ac:dyDescent="0.25">
      <c r="A77" s="13">
        <v>524</v>
      </c>
      <c r="B77" s="5" t="s">
        <v>17</v>
      </c>
      <c r="C77" s="5">
        <v>2</v>
      </c>
      <c r="D77" s="5">
        <v>9</v>
      </c>
      <c r="E77" s="5">
        <v>25</v>
      </c>
      <c r="F77" s="11" t="s">
        <v>39</v>
      </c>
      <c r="G77" s="11">
        <v>1843</v>
      </c>
      <c r="H77" s="5">
        <v>2005</v>
      </c>
      <c r="I77" s="11">
        <v>0.4</v>
      </c>
      <c r="J77" s="11">
        <f t="shared" si="12"/>
        <v>4607.5</v>
      </c>
      <c r="K77" s="11">
        <v>16</v>
      </c>
      <c r="L77" s="11">
        <v>1</v>
      </c>
      <c r="M77" s="20">
        <f>(J77/$J$14)*H77*($B$1/L77)</f>
        <v>5.1351497440899466E-2</v>
      </c>
      <c r="N77" s="90">
        <f t="shared" si="8"/>
        <v>3.2094685900562166E-3</v>
      </c>
    </row>
    <row r="78" spans="1:14" s="11" customFormat="1" x14ac:dyDescent="0.25">
      <c r="A78" s="13">
        <v>526</v>
      </c>
      <c r="B78" s="5" t="s">
        <v>18</v>
      </c>
      <c r="C78" s="5">
        <v>2</v>
      </c>
      <c r="D78" s="5">
        <v>9</v>
      </c>
      <c r="E78" s="5">
        <v>45</v>
      </c>
      <c r="F78" s="11" t="s">
        <v>39</v>
      </c>
      <c r="G78" s="11">
        <v>1779</v>
      </c>
      <c r="H78" s="5">
        <v>2001</v>
      </c>
      <c r="I78" s="11">
        <v>0.4</v>
      </c>
      <c r="J78" s="11">
        <f t="shared" si="12"/>
        <v>4447.5</v>
      </c>
      <c r="K78" s="11">
        <v>16</v>
      </c>
      <c r="L78" s="11">
        <v>1</v>
      </c>
      <c r="M78" s="20">
        <f>(J78/$J$15)*H78*($B$1/L78)</f>
        <v>5.7889334237462876E-2</v>
      </c>
      <c r="N78" s="90">
        <f t="shared" si="8"/>
        <v>3.6180833898414298E-3</v>
      </c>
    </row>
    <row r="79" spans="1:14" s="11" customFormat="1" x14ac:dyDescent="0.25">
      <c r="A79" s="13">
        <v>527</v>
      </c>
      <c r="B79" s="5" t="s">
        <v>19</v>
      </c>
      <c r="C79" s="5">
        <v>2</v>
      </c>
      <c r="D79" s="5">
        <v>9</v>
      </c>
      <c r="E79" s="5">
        <v>45</v>
      </c>
      <c r="F79" s="11" t="s">
        <v>39</v>
      </c>
      <c r="G79" s="11">
        <v>2014</v>
      </c>
      <c r="H79" s="5">
        <v>2001</v>
      </c>
      <c r="I79" s="11">
        <v>0.4</v>
      </c>
      <c r="J79" s="11">
        <f t="shared" si="12"/>
        <v>5035</v>
      </c>
      <c r="K79" s="11">
        <v>16</v>
      </c>
      <c r="L79" s="11">
        <v>1</v>
      </c>
      <c r="M79" s="20">
        <f>(J79/$J$16)*H79*($B$1/L79)</f>
        <v>5.6154890629929545E-2</v>
      </c>
      <c r="N79" s="90">
        <f t="shared" si="8"/>
        <v>3.5096806643705966E-3</v>
      </c>
    </row>
    <row r="80" spans="1:14" s="11" customFormat="1" x14ac:dyDescent="0.25">
      <c r="A80" s="13">
        <v>528</v>
      </c>
      <c r="B80" s="5" t="s">
        <v>20</v>
      </c>
      <c r="C80" s="5">
        <v>2</v>
      </c>
      <c r="D80" s="5">
        <v>9</v>
      </c>
      <c r="E80" s="5">
        <v>45</v>
      </c>
      <c r="F80" s="11" t="s">
        <v>39</v>
      </c>
      <c r="G80" s="11">
        <v>2177</v>
      </c>
      <c r="H80" s="5">
        <v>2001</v>
      </c>
      <c r="I80" s="11">
        <v>0.4</v>
      </c>
      <c r="J80" s="11">
        <f t="shared" si="12"/>
        <v>5442.5</v>
      </c>
      <c r="K80" s="11">
        <v>16</v>
      </c>
      <c r="L80" s="11">
        <v>1</v>
      </c>
      <c r="M80" s="20">
        <f>(J80/$J$17)*H80*($B$1/L80)</f>
        <v>5.6180012896632284E-2</v>
      </c>
      <c r="N80" s="90">
        <f t="shared" si="8"/>
        <v>3.5112508060395177E-3</v>
      </c>
    </row>
    <row r="81" spans="1:14" s="11" customFormat="1" x14ac:dyDescent="0.25">
      <c r="A81" s="13">
        <v>530</v>
      </c>
      <c r="B81" s="5" t="s">
        <v>21</v>
      </c>
      <c r="C81" s="5">
        <v>2</v>
      </c>
      <c r="D81" s="5">
        <v>9</v>
      </c>
      <c r="E81" s="5">
        <v>75</v>
      </c>
      <c r="F81" s="11" t="s">
        <v>39</v>
      </c>
      <c r="G81" s="11">
        <v>1400</v>
      </c>
      <c r="H81" s="5">
        <v>2009</v>
      </c>
      <c r="I81" s="11">
        <v>0.4</v>
      </c>
      <c r="J81" s="11">
        <f t="shared" si="12"/>
        <v>3500</v>
      </c>
      <c r="K81" s="11">
        <v>16</v>
      </c>
      <c r="L81" s="11">
        <v>1</v>
      </c>
      <c r="M81" s="20">
        <f>(J81/$J$18)*H81*($B$1/L81)</f>
        <v>4.1383811575534134E-2</v>
      </c>
      <c r="N81" s="90">
        <f t="shared" si="8"/>
        <v>2.5864882234708834E-3</v>
      </c>
    </row>
    <row r="82" spans="1:14" s="11" customFormat="1" x14ac:dyDescent="0.25">
      <c r="A82" s="13">
        <v>531</v>
      </c>
      <c r="B82" s="5" t="s">
        <v>22</v>
      </c>
      <c r="C82" s="5">
        <v>2</v>
      </c>
      <c r="D82" s="5">
        <v>9</v>
      </c>
      <c r="E82" s="5">
        <v>75</v>
      </c>
      <c r="F82" s="11" t="s">
        <v>39</v>
      </c>
      <c r="G82" s="11">
        <v>1527</v>
      </c>
      <c r="H82" s="5">
        <v>2009</v>
      </c>
      <c r="I82" s="11">
        <v>0.4</v>
      </c>
      <c r="J82" s="11">
        <f t="shared" si="12"/>
        <v>3817.5</v>
      </c>
      <c r="K82" s="11">
        <v>16</v>
      </c>
      <c r="L82" s="11">
        <v>1</v>
      </c>
      <c r="M82" s="20">
        <f>(J82/$J$19)*H82*($B$1/L82)</f>
        <v>3.9054934520263651E-2</v>
      </c>
      <c r="N82" s="90">
        <f t="shared" si="8"/>
        <v>2.4409334075164782E-3</v>
      </c>
    </row>
    <row r="83" spans="1:14" s="11" customFormat="1" x14ac:dyDescent="0.25">
      <c r="A83" s="13">
        <v>532</v>
      </c>
      <c r="B83" s="5" t="s">
        <v>23</v>
      </c>
      <c r="C83" s="5">
        <v>2</v>
      </c>
      <c r="D83" s="5">
        <v>9</v>
      </c>
      <c r="E83" s="5">
        <v>75</v>
      </c>
      <c r="F83" s="11" t="s">
        <v>39</v>
      </c>
      <c r="G83" s="11">
        <v>1497</v>
      </c>
      <c r="H83" s="5">
        <v>2009</v>
      </c>
      <c r="I83" s="11">
        <v>0.4</v>
      </c>
      <c r="J83" s="11">
        <f t="shared" si="12"/>
        <v>3742.5</v>
      </c>
      <c r="K83" s="11">
        <v>16</v>
      </c>
      <c r="L83" s="11">
        <v>1</v>
      </c>
      <c r="M83" s="20">
        <f>(J83/$J$20)*H83*($B$1/L83)</f>
        <v>4.1231083157437294E-2</v>
      </c>
      <c r="N83" s="90">
        <f t="shared" si="8"/>
        <v>2.5769426973398309E-3</v>
      </c>
    </row>
    <row r="84" spans="1:14" s="11" customFormat="1" x14ac:dyDescent="0.25">
      <c r="A84" s="13">
        <v>534</v>
      </c>
      <c r="B84" s="5" t="s">
        <v>24</v>
      </c>
      <c r="C84" s="5">
        <v>2</v>
      </c>
      <c r="D84" s="5">
        <v>9</v>
      </c>
      <c r="E84" s="5">
        <v>100</v>
      </c>
      <c r="F84" s="11" t="s">
        <v>39</v>
      </c>
      <c r="G84" s="11">
        <v>887</v>
      </c>
      <c r="H84" s="5">
        <v>2017</v>
      </c>
      <c r="I84" s="11">
        <v>0.4</v>
      </c>
      <c r="J84" s="11">
        <f t="shared" si="12"/>
        <v>2217.5</v>
      </c>
      <c r="K84" s="11">
        <v>16</v>
      </c>
      <c r="L84" s="11">
        <v>1</v>
      </c>
      <c r="M84" s="20">
        <f>(J84/$J$21)*H84*($B$1/L84)</f>
        <v>2.488745065616798E-2</v>
      </c>
      <c r="N84" s="90">
        <f t="shared" si="8"/>
        <v>1.5554656660104987E-3</v>
      </c>
    </row>
    <row r="85" spans="1:14" s="11" customFormat="1" x14ac:dyDescent="0.25">
      <c r="A85" s="13">
        <v>535</v>
      </c>
      <c r="B85" s="5" t="s">
        <v>25</v>
      </c>
      <c r="C85" s="5">
        <v>2</v>
      </c>
      <c r="D85" s="5">
        <v>9</v>
      </c>
      <c r="E85" s="5">
        <v>100</v>
      </c>
      <c r="F85" s="11" t="s">
        <v>39</v>
      </c>
      <c r="G85" s="11">
        <v>941</v>
      </c>
      <c r="H85" s="5">
        <v>2017</v>
      </c>
      <c r="I85" s="11">
        <v>0.4</v>
      </c>
      <c r="J85" s="11">
        <f t="shared" si="12"/>
        <v>2352.5</v>
      </c>
      <c r="K85" s="11">
        <v>16</v>
      </c>
      <c r="L85" s="11">
        <v>1</v>
      </c>
      <c r="M85" s="20">
        <f>(J85/$J$22)*H85*($B$1/L85)</f>
        <v>2.4954315674055847E-2</v>
      </c>
      <c r="N85" s="90">
        <f t="shared" si="8"/>
        <v>1.5596447296284904E-3</v>
      </c>
    </row>
    <row r="86" spans="1:14" s="11" customFormat="1" x14ac:dyDescent="0.25">
      <c r="A86" s="13">
        <v>536</v>
      </c>
      <c r="B86" s="5" t="s">
        <v>26</v>
      </c>
      <c r="C86" s="5">
        <v>2</v>
      </c>
      <c r="D86" s="5">
        <v>9</v>
      </c>
      <c r="E86" s="5">
        <v>100</v>
      </c>
      <c r="F86" s="11" t="s">
        <v>39</v>
      </c>
      <c r="G86" s="11">
        <v>827</v>
      </c>
      <c r="H86" s="5">
        <v>2017</v>
      </c>
      <c r="I86" s="11">
        <v>0.4</v>
      </c>
      <c r="J86" s="11">
        <f t="shared" si="12"/>
        <v>2067.5</v>
      </c>
      <c r="K86" s="11">
        <v>16</v>
      </c>
      <c r="L86" s="11">
        <v>1</v>
      </c>
      <c r="M86" s="20">
        <f>(J86/$J$23)*H86*($B$1/L86)</f>
        <v>2.0488895867324237E-2</v>
      </c>
      <c r="N86" s="90">
        <f t="shared" si="8"/>
        <v>1.2805559917077648E-3</v>
      </c>
    </row>
    <row r="87" spans="1:14" s="11" customFormat="1" x14ac:dyDescent="0.25">
      <c r="A87" s="13">
        <v>538</v>
      </c>
      <c r="B87" s="5" t="s">
        <v>27</v>
      </c>
      <c r="C87" s="5">
        <v>2</v>
      </c>
      <c r="D87" s="5">
        <v>9</v>
      </c>
      <c r="E87" s="5">
        <v>125</v>
      </c>
      <c r="F87" s="11" t="s">
        <v>39</v>
      </c>
      <c r="G87" s="11">
        <v>249</v>
      </c>
      <c r="H87" s="5">
        <v>2035</v>
      </c>
      <c r="I87" s="11">
        <v>0.4</v>
      </c>
      <c r="J87" s="11">
        <f t="shared" si="12"/>
        <v>622.5</v>
      </c>
      <c r="K87" s="11">
        <v>16</v>
      </c>
      <c r="L87" s="11">
        <v>1</v>
      </c>
      <c r="M87" s="20">
        <f>(J87/$J$24)*H87*($B$1/L87)</f>
        <v>6.9203382362035912E-3</v>
      </c>
      <c r="N87" s="90">
        <f t="shared" si="8"/>
        <v>4.3252113976272445E-4</v>
      </c>
    </row>
    <row r="88" spans="1:14" s="11" customFormat="1" x14ac:dyDescent="0.25">
      <c r="A88" s="13">
        <v>539</v>
      </c>
      <c r="B88" s="5" t="s">
        <v>28</v>
      </c>
      <c r="C88" s="5">
        <v>2</v>
      </c>
      <c r="D88" s="5">
        <v>9</v>
      </c>
      <c r="E88" s="5">
        <v>125</v>
      </c>
      <c r="F88" s="11" t="s">
        <v>39</v>
      </c>
      <c r="G88" s="11">
        <v>237</v>
      </c>
      <c r="H88" s="5">
        <v>2035</v>
      </c>
      <c r="I88" s="11">
        <v>0.4</v>
      </c>
      <c r="J88" s="11">
        <f t="shared" si="12"/>
        <v>592.5</v>
      </c>
      <c r="K88" s="11">
        <v>16</v>
      </c>
      <c r="L88" s="11">
        <v>1</v>
      </c>
      <c r="M88" s="20">
        <f>(J88/$J$25)*H88*($B$1/L88)</f>
        <v>6.3173798390604614E-3</v>
      </c>
      <c r="N88" s="90">
        <f t="shared" si="8"/>
        <v>3.9483623994127884E-4</v>
      </c>
    </row>
    <row r="89" spans="1:14" s="11" customFormat="1" x14ac:dyDescent="0.25">
      <c r="A89" s="13">
        <v>540</v>
      </c>
      <c r="B89" s="5" t="s">
        <v>29</v>
      </c>
      <c r="C89" s="5">
        <v>2</v>
      </c>
      <c r="D89" s="5">
        <v>9</v>
      </c>
      <c r="E89" s="5">
        <v>125</v>
      </c>
      <c r="F89" s="11" t="s">
        <v>39</v>
      </c>
      <c r="G89" s="11">
        <v>239</v>
      </c>
      <c r="H89" s="5">
        <v>2035</v>
      </c>
      <c r="I89" s="11">
        <v>0.4</v>
      </c>
      <c r="J89" s="11">
        <f t="shared" si="12"/>
        <v>597.5</v>
      </c>
      <c r="K89" s="11">
        <v>16</v>
      </c>
      <c r="L89" s="11">
        <v>1</v>
      </c>
      <c r="M89" s="20">
        <f>(J89/$J$26)*H89*($B$1/L89)</f>
        <v>6.8060074879073987E-3</v>
      </c>
      <c r="N89" s="90">
        <f t="shared" si="8"/>
        <v>4.2537546799421242E-4</v>
      </c>
    </row>
    <row r="90" spans="1:14" s="11" customFormat="1" x14ac:dyDescent="0.25">
      <c r="A90" s="13"/>
      <c r="B90" s="5"/>
      <c r="C90" s="5"/>
      <c r="D90" s="5"/>
      <c r="E90" s="5"/>
      <c r="H90" s="5"/>
      <c r="M90" s="40"/>
      <c r="N90" s="90"/>
    </row>
    <row r="91" spans="1:14" s="11" customFormat="1" x14ac:dyDescent="0.25">
      <c r="A91" s="13"/>
      <c r="B91" s="5"/>
      <c r="C91" s="5"/>
      <c r="D91" s="5"/>
      <c r="E91" s="5"/>
      <c r="H91" s="5"/>
      <c r="M91" s="40"/>
      <c r="N91" s="90"/>
    </row>
    <row r="92" spans="1:14" s="11" customFormat="1" x14ac:dyDescent="0.25">
      <c r="A92" s="13"/>
      <c r="B92" s="5"/>
      <c r="C92" s="5"/>
      <c r="D92" s="5"/>
      <c r="E92" s="5"/>
      <c r="H92" s="5"/>
      <c r="M92" s="40"/>
      <c r="N92" s="90"/>
    </row>
    <row r="93" spans="1:14" s="11" customFormat="1" x14ac:dyDescent="0.25">
      <c r="A93" s="15">
        <v>542</v>
      </c>
      <c r="B93" s="5" t="s">
        <v>11</v>
      </c>
      <c r="C93" s="5">
        <v>2</v>
      </c>
      <c r="D93" s="5">
        <v>9</v>
      </c>
      <c r="E93" s="5">
        <v>5</v>
      </c>
      <c r="F93" s="11" t="s">
        <v>40</v>
      </c>
      <c r="G93" s="11">
        <v>1236</v>
      </c>
      <c r="H93" s="5">
        <v>2004</v>
      </c>
      <c r="I93" s="11">
        <v>0.1</v>
      </c>
      <c r="J93" s="11">
        <f t="shared" ref="J93:J110" si="13">G93/I93</f>
        <v>12360</v>
      </c>
      <c r="K93" s="11">
        <v>16</v>
      </c>
      <c r="L93" s="11">
        <v>1</v>
      </c>
      <c r="M93" s="20">
        <f>(J93/$J$9)*H93*($B$1/L93)</f>
        <v>0.13459167914043757</v>
      </c>
      <c r="N93" s="90">
        <f t="shared" si="8"/>
        <v>8.4119799462773481E-3</v>
      </c>
    </row>
    <row r="94" spans="1:14" s="11" customFormat="1" x14ac:dyDescent="0.25">
      <c r="A94" s="15">
        <v>543</v>
      </c>
      <c r="B94" s="5" t="s">
        <v>13</v>
      </c>
      <c r="C94" s="5">
        <v>2</v>
      </c>
      <c r="D94" s="5">
        <v>9</v>
      </c>
      <c r="E94" s="5">
        <v>5</v>
      </c>
      <c r="F94" s="11" t="s">
        <v>40</v>
      </c>
      <c r="G94" s="11">
        <v>449</v>
      </c>
      <c r="H94" s="5">
        <v>2004</v>
      </c>
      <c r="I94" s="11">
        <v>0.1</v>
      </c>
      <c r="J94" s="11">
        <f t="shared" si="13"/>
        <v>4490</v>
      </c>
      <c r="K94" s="11">
        <v>16</v>
      </c>
      <c r="L94" s="11">
        <v>1</v>
      </c>
      <c r="M94" s="20">
        <f>(J94/$J$10)*H94*($B$1/L94)</f>
        <v>5.7095021909345595E-2</v>
      </c>
      <c r="N94" s="90">
        <f t="shared" ref="N94:N109" si="14">M94/K94</f>
        <v>3.5684388693340997E-3</v>
      </c>
    </row>
    <row r="95" spans="1:14" s="11" customFormat="1" x14ac:dyDescent="0.25">
      <c r="A95" s="15">
        <v>544</v>
      </c>
      <c r="B95" s="5" t="s">
        <v>14</v>
      </c>
      <c r="C95" s="5">
        <v>2</v>
      </c>
      <c r="D95" s="5">
        <v>9</v>
      </c>
      <c r="E95" s="5">
        <v>5</v>
      </c>
      <c r="F95" s="11" t="s">
        <v>40</v>
      </c>
      <c r="G95" s="11">
        <v>1383</v>
      </c>
      <c r="H95" s="5">
        <v>2004</v>
      </c>
      <c r="I95" s="11">
        <v>0.1</v>
      </c>
      <c r="J95" s="11">
        <f t="shared" si="13"/>
        <v>13830</v>
      </c>
      <c r="K95" s="11">
        <v>16</v>
      </c>
      <c r="L95" s="11">
        <v>1</v>
      </c>
      <c r="M95" s="20">
        <f>(J95/$J$11)*H95*($B$1/L95)</f>
        <v>0.16736304347826086</v>
      </c>
      <c r="N95" s="90">
        <f t="shared" si="14"/>
        <v>1.0460190217391304E-2</v>
      </c>
    </row>
    <row r="96" spans="1:14" s="11" customFormat="1" x14ac:dyDescent="0.25">
      <c r="A96" s="15">
        <v>546</v>
      </c>
      <c r="B96" s="5" t="s">
        <v>15</v>
      </c>
      <c r="C96" s="5">
        <v>2</v>
      </c>
      <c r="D96" s="5">
        <v>9</v>
      </c>
      <c r="E96" s="5">
        <v>25</v>
      </c>
      <c r="F96" s="11" t="s">
        <v>40</v>
      </c>
      <c r="G96" s="11">
        <v>1504</v>
      </c>
      <c r="H96" s="5">
        <v>2005</v>
      </c>
      <c r="I96" s="11">
        <v>0.1</v>
      </c>
      <c r="J96" s="11">
        <f t="shared" si="13"/>
        <v>15040</v>
      </c>
      <c r="K96" s="11">
        <v>16</v>
      </c>
      <c r="L96" s="11">
        <v>1</v>
      </c>
      <c r="M96" s="20">
        <f>(J96/$J$12)*H96*($B$1/L96)</f>
        <v>0.19423757322379137</v>
      </c>
      <c r="N96" s="90">
        <f t="shared" si="14"/>
        <v>1.2139848326486961E-2</v>
      </c>
    </row>
    <row r="97" spans="1:14" s="11" customFormat="1" x14ac:dyDescent="0.25">
      <c r="A97" s="15">
        <v>547</v>
      </c>
      <c r="B97" s="5" t="s">
        <v>16</v>
      </c>
      <c r="C97" s="5">
        <v>2</v>
      </c>
      <c r="D97" s="5">
        <v>9</v>
      </c>
      <c r="E97" s="5">
        <v>25</v>
      </c>
      <c r="F97" s="11" t="s">
        <v>40</v>
      </c>
      <c r="G97" s="11">
        <v>1787</v>
      </c>
      <c r="H97" s="5">
        <v>2005</v>
      </c>
      <c r="I97" s="11">
        <v>0.1</v>
      </c>
      <c r="J97" s="11">
        <f t="shared" si="13"/>
        <v>17870</v>
      </c>
      <c r="K97" s="11">
        <v>16</v>
      </c>
      <c r="L97" s="11">
        <v>1</v>
      </c>
      <c r="M97" s="20">
        <f>(J97/$J$13)*H97*($B$1/L97)</f>
        <v>0.23616500223858325</v>
      </c>
      <c r="N97" s="90">
        <f t="shared" si="14"/>
        <v>1.4760312639911453E-2</v>
      </c>
    </row>
    <row r="98" spans="1:14" s="11" customFormat="1" x14ac:dyDescent="0.25">
      <c r="A98" s="15">
        <v>548</v>
      </c>
      <c r="B98" s="5" t="s">
        <v>17</v>
      </c>
      <c r="C98" s="5">
        <v>2</v>
      </c>
      <c r="D98" s="5">
        <v>9</v>
      </c>
      <c r="E98" s="5">
        <v>25</v>
      </c>
      <c r="F98" s="11" t="s">
        <v>40</v>
      </c>
      <c r="G98" s="11">
        <v>2052</v>
      </c>
      <c r="H98" s="5">
        <v>2005</v>
      </c>
      <c r="I98" s="11">
        <v>0.1</v>
      </c>
      <c r="J98" s="11">
        <f t="shared" si="13"/>
        <v>20520</v>
      </c>
      <c r="K98" s="11">
        <v>16</v>
      </c>
      <c r="L98" s="11">
        <v>1</v>
      </c>
      <c r="M98" s="20">
        <f>(J98/$J$14)*H98*($B$1/L98)</f>
        <v>0.22869945252029453</v>
      </c>
      <c r="N98" s="90">
        <f t="shared" si="14"/>
        <v>1.4293715782518408E-2</v>
      </c>
    </row>
    <row r="99" spans="1:14" s="11" customFormat="1" x14ac:dyDescent="0.25">
      <c r="A99" s="15">
        <v>550</v>
      </c>
      <c r="B99" s="5" t="s">
        <v>18</v>
      </c>
      <c r="C99" s="5">
        <v>2</v>
      </c>
      <c r="D99" s="5">
        <v>9</v>
      </c>
      <c r="E99" s="5">
        <v>45</v>
      </c>
      <c r="F99" s="11" t="s">
        <v>40</v>
      </c>
      <c r="G99" s="11">
        <v>1171</v>
      </c>
      <c r="H99" s="5">
        <v>2001</v>
      </c>
      <c r="I99" s="11">
        <v>0.1</v>
      </c>
      <c r="J99" s="11">
        <f t="shared" si="13"/>
        <v>11710</v>
      </c>
      <c r="K99" s="11">
        <v>16</v>
      </c>
      <c r="L99" s="11">
        <v>1</v>
      </c>
      <c r="M99" s="20">
        <f>(J99/$J$15)*H99*($B$1/L99)</f>
        <v>0.15241913522668696</v>
      </c>
      <c r="N99" s="90">
        <f t="shared" si="14"/>
        <v>9.5261959516679349E-3</v>
      </c>
    </row>
    <row r="100" spans="1:14" s="11" customFormat="1" x14ac:dyDescent="0.25">
      <c r="A100" s="15">
        <v>551</v>
      </c>
      <c r="B100" s="5" t="s">
        <v>19</v>
      </c>
      <c r="C100" s="5">
        <v>2</v>
      </c>
      <c r="D100" s="5">
        <v>9</v>
      </c>
      <c r="E100" s="5">
        <v>45</v>
      </c>
      <c r="F100" s="11" t="s">
        <v>40</v>
      </c>
      <c r="G100" s="11">
        <v>1716</v>
      </c>
      <c r="H100" s="5">
        <v>2001</v>
      </c>
      <c r="I100" s="11">
        <v>0.1</v>
      </c>
      <c r="J100" s="11">
        <f t="shared" si="13"/>
        <v>17160</v>
      </c>
      <c r="K100" s="11">
        <v>16</v>
      </c>
      <c r="L100" s="11">
        <v>1</v>
      </c>
      <c r="M100" s="20">
        <f>(J100/$J$16)*H100*($B$1/L100)</f>
        <v>0.19138389736039543</v>
      </c>
      <c r="N100" s="90">
        <f t="shared" si="14"/>
        <v>1.1961493585024715E-2</v>
      </c>
    </row>
    <row r="101" spans="1:14" s="11" customFormat="1" x14ac:dyDescent="0.25">
      <c r="A101" s="15">
        <v>552</v>
      </c>
      <c r="B101" s="5" t="s">
        <v>20</v>
      </c>
      <c r="C101" s="5">
        <v>2</v>
      </c>
      <c r="D101" s="5">
        <v>9</v>
      </c>
      <c r="E101" s="5">
        <v>45</v>
      </c>
      <c r="F101" s="11" t="s">
        <v>40</v>
      </c>
      <c r="G101" s="11">
        <v>1738</v>
      </c>
      <c r="H101" s="5">
        <v>2001</v>
      </c>
      <c r="I101" s="11">
        <v>0.1</v>
      </c>
      <c r="J101" s="11">
        <f t="shared" si="13"/>
        <v>17380</v>
      </c>
      <c r="K101" s="11">
        <v>16</v>
      </c>
      <c r="L101" s="11">
        <v>1</v>
      </c>
      <c r="M101" s="20">
        <f>(J101/$J$17)*H101*($B$1/L101)</f>
        <v>0.17940443254817987</v>
      </c>
      <c r="N101" s="90">
        <f t="shared" si="14"/>
        <v>1.1212777034261242E-2</v>
      </c>
    </row>
    <row r="102" spans="1:14" s="11" customFormat="1" x14ac:dyDescent="0.25">
      <c r="A102" s="15">
        <v>554</v>
      </c>
      <c r="B102" s="5" t="s">
        <v>21</v>
      </c>
      <c r="C102" s="5">
        <v>2</v>
      </c>
      <c r="D102" s="5">
        <v>9</v>
      </c>
      <c r="E102" s="5">
        <v>75</v>
      </c>
      <c r="F102" s="11" t="s">
        <v>40</v>
      </c>
      <c r="G102" s="11">
        <v>1005</v>
      </c>
      <c r="H102" s="5">
        <v>2009</v>
      </c>
      <c r="I102" s="11">
        <v>0.1</v>
      </c>
      <c r="J102" s="11">
        <f t="shared" si="13"/>
        <v>10050</v>
      </c>
      <c r="K102" s="11">
        <v>16</v>
      </c>
      <c r="L102" s="11">
        <v>1</v>
      </c>
      <c r="M102" s="20">
        <f>(J102/$J$18)*H102*($B$1/L102)</f>
        <v>0.11883065895260517</v>
      </c>
      <c r="N102" s="90">
        <f t="shared" si="14"/>
        <v>7.4269161845378229E-3</v>
      </c>
    </row>
    <row r="103" spans="1:14" s="11" customFormat="1" x14ac:dyDescent="0.25">
      <c r="A103" s="15">
        <v>555</v>
      </c>
      <c r="B103" s="5" t="s">
        <v>22</v>
      </c>
      <c r="C103" s="5">
        <v>2</v>
      </c>
      <c r="D103" s="5">
        <v>9</v>
      </c>
      <c r="E103" s="5">
        <v>75</v>
      </c>
      <c r="F103" s="11" t="s">
        <v>40</v>
      </c>
      <c r="G103" s="11">
        <v>1039</v>
      </c>
      <c r="H103" s="5">
        <v>2009</v>
      </c>
      <c r="I103" s="11">
        <v>0.1</v>
      </c>
      <c r="J103" s="11">
        <f t="shared" si="13"/>
        <v>10390</v>
      </c>
      <c r="K103" s="11">
        <v>16</v>
      </c>
      <c r="L103" s="11">
        <v>1</v>
      </c>
      <c r="M103" s="20">
        <f>(J103/$J$19)*H103*($B$1/L103)</f>
        <v>0.10629489709640848</v>
      </c>
      <c r="N103" s="90">
        <f t="shared" si="14"/>
        <v>6.6434310685255299E-3</v>
      </c>
    </row>
    <row r="104" spans="1:14" s="11" customFormat="1" x14ac:dyDescent="0.25">
      <c r="A104" s="15">
        <v>556</v>
      </c>
      <c r="B104" s="5" t="s">
        <v>23</v>
      </c>
      <c r="C104" s="5">
        <v>2</v>
      </c>
      <c r="D104" s="5">
        <v>9</v>
      </c>
      <c r="E104" s="5">
        <v>75</v>
      </c>
      <c r="F104" s="11" t="s">
        <v>40</v>
      </c>
      <c r="G104" s="11">
        <v>769</v>
      </c>
      <c r="H104" s="5">
        <v>2009</v>
      </c>
      <c r="I104" s="11">
        <v>0.1</v>
      </c>
      <c r="J104" s="11">
        <f t="shared" si="13"/>
        <v>7690</v>
      </c>
      <c r="K104" s="11">
        <v>16</v>
      </c>
      <c r="L104" s="11">
        <v>1</v>
      </c>
      <c r="M104" s="20">
        <f>(J104/$J$20)*H104*($B$1/L104)</f>
        <v>8.4720649159837763E-2</v>
      </c>
      <c r="N104" s="90">
        <f t="shared" si="14"/>
        <v>5.2950405724898602E-3</v>
      </c>
    </row>
    <row r="105" spans="1:14" s="11" customFormat="1" x14ac:dyDescent="0.25">
      <c r="A105" s="15">
        <v>558</v>
      </c>
      <c r="B105" s="5" t="s">
        <v>24</v>
      </c>
      <c r="C105" s="5">
        <v>2</v>
      </c>
      <c r="D105" s="5">
        <v>9</v>
      </c>
      <c r="E105" s="5">
        <v>100</v>
      </c>
      <c r="F105" s="11" t="s">
        <v>40</v>
      </c>
      <c r="G105" s="11">
        <v>766</v>
      </c>
      <c r="H105" s="5">
        <v>2017</v>
      </c>
      <c r="I105" s="11">
        <v>0.1</v>
      </c>
      <c r="J105" s="11">
        <f t="shared" si="13"/>
        <v>7660</v>
      </c>
      <c r="K105" s="11">
        <v>16</v>
      </c>
      <c r="L105" s="11">
        <v>1</v>
      </c>
      <c r="M105" s="20">
        <f>(J105/$J$21)*H105*($B$1/L105)</f>
        <v>8.5969728083989519E-2</v>
      </c>
      <c r="N105" s="90">
        <f t="shared" si="14"/>
        <v>5.3731080052493449E-3</v>
      </c>
    </row>
    <row r="106" spans="1:14" s="11" customFormat="1" x14ac:dyDescent="0.25">
      <c r="A106" s="15">
        <v>559</v>
      </c>
      <c r="B106" s="5" t="s">
        <v>25</v>
      </c>
      <c r="C106" s="5">
        <v>2</v>
      </c>
      <c r="D106" s="5">
        <v>9</v>
      </c>
      <c r="E106" s="5">
        <v>100</v>
      </c>
      <c r="F106" s="11" t="s">
        <v>40</v>
      </c>
      <c r="G106" s="11">
        <v>654</v>
      </c>
      <c r="H106" s="5">
        <v>2017</v>
      </c>
      <c r="I106" s="11">
        <v>0.1</v>
      </c>
      <c r="J106" s="11">
        <f t="shared" si="13"/>
        <v>6540</v>
      </c>
      <c r="K106" s="11">
        <v>16</v>
      </c>
      <c r="L106" s="11">
        <v>1</v>
      </c>
      <c r="M106" s="20">
        <f>(J106/$J$22)*H106*($B$1/L106)</f>
        <v>6.9373527952529337E-2</v>
      </c>
      <c r="N106" s="90">
        <f t="shared" si="14"/>
        <v>4.3358454970330836E-3</v>
      </c>
    </row>
    <row r="107" spans="1:14" s="11" customFormat="1" x14ac:dyDescent="0.25">
      <c r="A107" s="15">
        <v>560</v>
      </c>
      <c r="B107" s="5" t="s">
        <v>26</v>
      </c>
      <c r="C107" s="5">
        <v>2</v>
      </c>
      <c r="D107" s="5">
        <v>9</v>
      </c>
      <c r="E107" s="5">
        <v>100</v>
      </c>
      <c r="F107" s="11" t="s">
        <v>40</v>
      </c>
      <c r="G107" s="11">
        <v>985</v>
      </c>
      <c r="H107" s="5">
        <v>2017</v>
      </c>
      <c r="I107" s="11">
        <v>0.1</v>
      </c>
      <c r="J107" s="11">
        <f t="shared" si="13"/>
        <v>9850</v>
      </c>
      <c r="K107" s="11">
        <v>16</v>
      </c>
      <c r="L107" s="11">
        <v>1</v>
      </c>
      <c r="M107" s="20">
        <f>(J107/$J$23)*H107*($B$1/L107)</f>
        <v>9.7613361205873633E-2</v>
      </c>
      <c r="N107" s="90">
        <f t="shared" si="14"/>
        <v>6.1008350753671021E-3</v>
      </c>
    </row>
    <row r="108" spans="1:14" s="11" customFormat="1" x14ac:dyDescent="0.25">
      <c r="A108" s="15">
        <v>562</v>
      </c>
      <c r="B108" s="5" t="s">
        <v>27</v>
      </c>
      <c r="C108" s="5">
        <v>2</v>
      </c>
      <c r="D108" s="5">
        <v>9</v>
      </c>
      <c r="E108" s="5">
        <v>125</v>
      </c>
      <c r="F108" s="11" t="s">
        <v>40</v>
      </c>
      <c r="G108" s="11">
        <v>715</v>
      </c>
      <c r="H108" s="5">
        <v>2035</v>
      </c>
      <c r="I108" s="11">
        <v>0.1</v>
      </c>
      <c r="J108" s="11">
        <f t="shared" si="13"/>
        <v>7150</v>
      </c>
      <c r="K108" s="11">
        <v>16</v>
      </c>
      <c r="L108" s="11">
        <v>1</v>
      </c>
      <c r="M108" s="20">
        <f>(J108/$J$24)*H108*($B$1/L108)</f>
        <v>7.9486615885711931E-2</v>
      </c>
      <c r="N108" s="90">
        <f t="shared" si="14"/>
        <v>4.9679134928569957E-3</v>
      </c>
    </row>
    <row r="109" spans="1:14" s="11" customFormat="1" x14ac:dyDescent="0.25">
      <c r="A109" s="15">
        <v>563</v>
      </c>
      <c r="B109" s="5" t="s">
        <v>28</v>
      </c>
      <c r="C109" s="5">
        <v>2</v>
      </c>
      <c r="D109" s="5">
        <v>9</v>
      </c>
      <c r="E109" s="5">
        <v>125</v>
      </c>
      <c r="F109" s="11" t="s">
        <v>40</v>
      </c>
      <c r="G109" s="11">
        <v>772</v>
      </c>
      <c r="H109" s="5">
        <v>2035</v>
      </c>
      <c r="I109" s="11">
        <v>0.1</v>
      </c>
      <c r="J109" s="11">
        <f t="shared" si="13"/>
        <v>7720</v>
      </c>
      <c r="K109" s="11">
        <v>16</v>
      </c>
      <c r="L109" s="11">
        <v>1</v>
      </c>
      <c r="M109" s="20">
        <f>(J109/$J$25)*H109*($B$1/L109)</f>
        <v>8.2312527185732939E-2</v>
      </c>
      <c r="N109" s="90">
        <f t="shared" si="14"/>
        <v>5.1445329491083087E-3</v>
      </c>
    </row>
    <row r="110" spans="1:14" s="11" customFormat="1" x14ac:dyDescent="0.25">
      <c r="A110" s="15">
        <v>564</v>
      </c>
      <c r="B110" s="5" t="s">
        <v>29</v>
      </c>
      <c r="C110" s="5">
        <v>2</v>
      </c>
      <c r="D110" s="5">
        <v>9</v>
      </c>
      <c r="E110" s="5">
        <v>125</v>
      </c>
      <c r="F110" s="11" t="s">
        <v>40</v>
      </c>
      <c r="G110" s="11">
        <v>507</v>
      </c>
      <c r="H110" s="5">
        <v>2035</v>
      </c>
      <c r="I110" s="11">
        <v>0.1</v>
      </c>
      <c r="J110" s="11">
        <f t="shared" si="13"/>
        <v>5070</v>
      </c>
      <c r="K110" s="11">
        <v>16</v>
      </c>
      <c r="L110" s="11">
        <v>1</v>
      </c>
      <c r="M110" s="20">
        <f>(J110/$J$26)*H110*($B$1/L110)</f>
        <v>5.7751394081490402E-2</v>
      </c>
      <c r="N110" s="90">
        <f>M110/K110</f>
        <v>3.6094621300931501E-3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topLeftCell="C7" zoomScale="60" zoomScaleNormal="60" workbookViewId="0">
      <selection activeCell="T39" sqref="T9:T39"/>
    </sheetView>
  </sheetViews>
  <sheetFormatPr defaultColWidth="10.6328125" defaultRowHeight="18" x14ac:dyDescent="0.25"/>
  <cols>
    <col min="1" max="1" width="17.1796875" style="2" customWidth="1"/>
    <col min="2" max="2" width="12" style="2" bestFit="1" customWidth="1"/>
    <col min="3" max="4" width="14.453125" style="2" customWidth="1"/>
    <col min="5" max="5" width="10.6328125" style="2"/>
    <col min="6" max="6" width="11" style="1" bestFit="1" customWidth="1"/>
    <col min="7" max="7" width="9" style="1" bestFit="1" customWidth="1"/>
    <col min="8" max="8" width="23.08984375" style="2" bestFit="1" customWidth="1"/>
    <col min="9" max="9" width="18" style="1" bestFit="1" customWidth="1"/>
    <col min="10" max="10" width="17.6328125" style="1" bestFit="1" customWidth="1"/>
    <col min="11" max="11" width="9.26953125" style="1" bestFit="1" customWidth="1"/>
    <col min="12" max="12" width="10.6328125" style="1"/>
    <col min="13" max="13" width="24.81640625" style="1" bestFit="1" customWidth="1"/>
    <col min="14" max="14" width="24.81640625" style="54" customWidth="1"/>
    <col min="15" max="17" width="10.6328125" style="1"/>
    <col min="18" max="18" width="17.1796875" style="1" customWidth="1"/>
    <col min="19" max="23" width="10.6328125" style="1"/>
    <col min="24" max="26" width="15.6328125" style="1" customWidth="1"/>
    <col min="27" max="16384" width="10.6328125" style="1"/>
  </cols>
  <sheetData>
    <row r="1" spans="1:28" ht="18.75" thickBot="1" x14ac:dyDescent="0.3">
      <c r="A1" s="2" t="s">
        <v>47</v>
      </c>
      <c r="C1" s="25">
        <v>1.06</v>
      </c>
    </row>
    <row r="2" spans="1:28" x14ac:dyDescent="0.25">
      <c r="A2" s="3" t="s">
        <v>0</v>
      </c>
      <c r="C2" s="3"/>
      <c r="D2" s="3"/>
      <c r="M2" s="2" t="s">
        <v>108</v>
      </c>
      <c r="N2" s="121" t="s">
        <v>109</v>
      </c>
    </row>
    <row r="3" spans="1:28" x14ac:dyDescent="0.25">
      <c r="A3" s="3" t="s">
        <v>1</v>
      </c>
      <c r="C3" s="3"/>
      <c r="D3" s="3"/>
      <c r="M3" s="2"/>
      <c r="N3" s="122" t="s">
        <v>110</v>
      </c>
    </row>
    <row r="4" spans="1:28" x14ac:dyDescent="0.25">
      <c r="A4" s="3" t="s">
        <v>2</v>
      </c>
      <c r="C4" s="26">
        <f>2.22*10^12</f>
        <v>2220000000000</v>
      </c>
      <c r="D4" s="26"/>
      <c r="E4" s="1"/>
      <c r="F4" s="2"/>
      <c r="H4" s="1"/>
      <c r="M4" s="54"/>
      <c r="N4" s="123" t="s">
        <v>111</v>
      </c>
    </row>
    <row r="5" spans="1:28" x14ac:dyDescent="0.25">
      <c r="A5" s="3" t="s">
        <v>4</v>
      </c>
      <c r="C5" s="3"/>
      <c r="D5" s="3"/>
      <c r="E5" s="1"/>
      <c r="F5" s="2"/>
      <c r="G5" s="26"/>
      <c r="H5" s="1"/>
      <c r="M5" s="54"/>
      <c r="N5" s="124" t="s">
        <v>113</v>
      </c>
    </row>
    <row r="6" spans="1:28" ht="18.75" thickBot="1" x14ac:dyDescent="0.3">
      <c r="E6" s="1"/>
      <c r="F6" s="2"/>
      <c r="G6" s="26"/>
      <c r="H6" s="1"/>
      <c r="M6" s="54"/>
      <c r="N6" s="125" t="s">
        <v>112</v>
      </c>
    </row>
    <row r="7" spans="1:28" ht="18.75" thickBot="1" x14ac:dyDescent="0.3"/>
    <row r="8" spans="1:28" s="16" customFormat="1" ht="57" customHeight="1" thickBot="1" x14ac:dyDescent="0.35">
      <c r="A8" s="17" t="s">
        <v>43</v>
      </c>
      <c r="B8" s="18" t="s">
        <v>6</v>
      </c>
      <c r="C8" s="18" t="s">
        <v>34</v>
      </c>
      <c r="D8" s="18" t="s">
        <v>46</v>
      </c>
      <c r="E8" s="18" t="s">
        <v>7</v>
      </c>
      <c r="F8" s="18" t="s">
        <v>5</v>
      </c>
      <c r="G8" s="18" t="s">
        <v>3</v>
      </c>
      <c r="H8" s="18" t="s">
        <v>44</v>
      </c>
      <c r="I8" s="18" t="s">
        <v>42</v>
      </c>
      <c r="J8" s="18" t="s">
        <v>41</v>
      </c>
      <c r="K8" s="18" t="s">
        <v>8</v>
      </c>
      <c r="L8" s="18" t="s">
        <v>9</v>
      </c>
      <c r="M8" s="18" t="s">
        <v>102</v>
      </c>
      <c r="N8" s="18" t="s">
        <v>103</v>
      </c>
      <c r="P8" s="56" t="s">
        <v>35</v>
      </c>
      <c r="Q8" s="57" t="s">
        <v>7</v>
      </c>
      <c r="R8" s="57" t="s">
        <v>106</v>
      </c>
      <c r="S8" s="57" t="s">
        <v>107</v>
      </c>
      <c r="T8" s="58" t="s">
        <v>104</v>
      </c>
      <c r="U8" s="58" t="s">
        <v>105</v>
      </c>
      <c r="V8" s="112" t="s">
        <v>80</v>
      </c>
      <c r="W8" s="71" t="s">
        <v>88</v>
      </c>
      <c r="X8" s="71" t="s">
        <v>89</v>
      </c>
      <c r="Y8" s="113" t="s">
        <v>90</v>
      </c>
      <c r="Z8" s="109" t="s">
        <v>92</v>
      </c>
      <c r="AA8" s="72" t="s">
        <v>93</v>
      </c>
      <c r="AB8" s="72" t="s">
        <v>94</v>
      </c>
    </row>
    <row r="9" spans="1:28" s="11" customFormat="1" ht="18.75" thickBot="1" x14ac:dyDescent="0.3">
      <c r="A9" s="33">
        <v>716</v>
      </c>
      <c r="B9" s="7" t="s">
        <v>11</v>
      </c>
      <c r="C9" s="7">
        <v>2</v>
      </c>
      <c r="D9" s="7"/>
      <c r="E9" s="7">
        <v>5</v>
      </c>
      <c r="F9" s="6" t="s">
        <v>10</v>
      </c>
      <c r="G9" s="6"/>
      <c r="H9" s="7">
        <v>2004</v>
      </c>
      <c r="I9" s="6">
        <v>2.5000000000000001E-4</v>
      </c>
      <c r="J9" s="6">
        <f t="shared" ref="J9:J26" si="0">G9/I9</f>
        <v>0</v>
      </c>
      <c r="K9" s="6">
        <v>12</v>
      </c>
      <c r="L9" s="6">
        <v>1</v>
      </c>
      <c r="M9" s="8" t="s">
        <v>12</v>
      </c>
      <c r="N9" s="59"/>
      <c r="P9" s="60" t="s">
        <v>30</v>
      </c>
      <c r="Q9" s="61">
        <v>0</v>
      </c>
      <c r="R9" s="97">
        <f>R10</f>
        <v>0.53124706686611778</v>
      </c>
      <c r="S9" s="103">
        <f>S10</f>
        <v>2.2135294452754906E-2</v>
      </c>
      <c r="T9" s="100"/>
      <c r="U9" s="106"/>
      <c r="V9" s="114"/>
      <c r="W9" s="69"/>
      <c r="X9" s="69"/>
      <c r="Y9" s="115"/>
      <c r="Z9" s="110"/>
      <c r="AA9" s="73"/>
      <c r="AB9" s="73"/>
    </row>
    <row r="10" spans="1:28" s="11" customFormat="1" ht="18.75" thickBot="1" x14ac:dyDescent="0.3">
      <c r="A10" s="33">
        <f t="shared" ref="A10:A26" si="1">A9+1</f>
        <v>717</v>
      </c>
      <c r="B10" s="7" t="s">
        <v>13</v>
      </c>
      <c r="C10" s="7">
        <v>2</v>
      </c>
      <c r="D10" s="7"/>
      <c r="E10" s="7">
        <v>5</v>
      </c>
      <c r="F10" s="6" t="s">
        <v>10</v>
      </c>
      <c r="G10" s="6">
        <v>51189</v>
      </c>
      <c r="H10" s="7">
        <v>2004</v>
      </c>
      <c r="I10" s="6">
        <v>2.5000000000000001E-4</v>
      </c>
      <c r="J10" s="6">
        <f t="shared" si="0"/>
        <v>204756000</v>
      </c>
      <c r="K10" s="6">
        <v>12</v>
      </c>
      <c r="L10" s="6">
        <v>1</v>
      </c>
      <c r="M10" s="8" t="s">
        <v>12</v>
      </c>
      <c r="N10" s="59"/>
      <c r="P10" s="62" t="s">
        <v>30</v>
      </c>
      <c r="Q10" s="63">
        <v>5</v>
      </c>
      <c r="R10" s="65">
        <f>AVERAGE(M30:M32)</f>
        <v>0.53124706686611778</v>
      </c>
      <c r="S10" s="95">
        <f>AVERAGE(N30:N32)</f>
        <v>2.2135294452754906E-2</v>
      </c>
      <c r="T10" s="101">
        <f>STDEV(M30:M32)</f>
        <v>6.019773276765962E-2</v>
      </c>
      <c r="U10" s="107">
        <f>STDEV(N30:N32)</f>
        <v>1.9353452285414258E-2</v>
      </c>
      <c r="V10" s="116">
        <f t="shared" ref="V10:V15" si="2">(Q10-Q9)*((R10+R9)/2)</f>
        <v>2.6562353343305887</v>
      </c>
      <c r="W10" s="70">
        <f>SUM(V10:V15)</f>
        <v>46.822147202121144</v>
      </c>
      <c r="X10" s="70">
        <f>SUM(V10:V12)</f>
        <v>23.56492361026433</v>
      </c>
      <c r="Y10" s="117">
        <f>SUM(V13:V15)</f>
        <v>23.257223591856814</v>
      </c>
      <c r="Z10" s="111">
        <f>W10*12.011</f>
        <v>562.38081004467699</v>
      </c>
      <c r="AA10" s="74">
        <f t="shared" ref="AA10:AB10" si="3">X10*12.011</f>
        <v>283.03829748288484</v>
      </c>
      <c r="AB10" s="74">
        <f t="shared" si="3"/>
        <v>279.34251256179215</v>
      </c>
    </row>
    <row r="11" spans="1:28" s="11" customFormat="1" ht="18.75" thickBot="1" x14ac:dyDescent="0.3">
      <c r="A11" s="33">
        <f t="shared" si="1"/>
        <v>718</v>
      </c>
      <c r="B11" s="7" t="s">
        <v>14</v>
      </c>
      <c r="C11" s="7">
        <v>2</v>
      </c>
      <c r="D11" s="7"/>
      <c r="E11" s="7">
        <v>5</v>
      </c>
      <c r="F11" s="6" t="s">
        <v>10</v>
      </c>
      <c r="G11" s="6">
        <v>30363</v>
      </c>
      <c r="H11" s="7">
        <v>2004</v>
      </c>
      <c r="I11" s="6">
        <v>2.5000000000000001E-4</v>
      </c>
      <c r="J11" s="6">
        <f t="shared" si="0"/>
        <v>121452000</v>
      </c>
      <c r="K11" s="6">
        <v>12</v>
      </c>
      <c r="L11" s="6">
        <v>1</v>
      </c>
      <c r="M11" s="8" t="s">
        <v>12</v>
      </c>
      <c r="N11" s="59"/>
      <c r="P11" s="62" t="s">
        <v>30</v>
      </c>
      <c r="Q11" s="63">
        <v>25</v>
      </c>
      <c r="R11" s="65">
        <f>AVERAGE(M33:M35)</f>
        <v>0.55092617091900264</v>
      </c>
      <c r="S11" s="95">
        <f>AVERAGE(N33:N35)</f>
        <v>3.4432885682437665E-2</v>
      </c>
      <c r="T11" s="101">
        <f>STDEV(M33:M35)</f>
        <v>4.7737836892250654E-2</v>
      </c>
      <c r="U11" s="107">
        <f>STDEV(N33:N35)</f>
        <v>2.9836148057656659E-3</v>
      </c>
      <c r="V11" s="116">
        <f t="shared" si="2"/>
        <v>10.821732377851205</v>
      </c>
      <c r="W11" s="70"/>
      <c r="X11" s="69"/>
      <c r="Y11" s="115"/>
      <c r="Z11" s="110"/>
      <c r="AA11" s="73"/>
      <c r="AB11" s="73"/>
    </row>
    <row r="12" spans="1:28" s="11" customFormat="1" ht="18.75" thickBot="1" x14ac:dyDescent="0.3">
      <c r="A12" s="33">
        <f t="shared" si="1"/>
        <v>719</v>
      </c>
      <c r="B12" s="7" t="s">
        <v>15</v>
      </c>
      <c r="C12" s="7">
        <v>2</v>
      </c>
      <c r="D12" s="7"/>
      <c r="E12" s="7">
        <v>25</v>
      </c>
      <c r="F12" s="6" t="s">
        <v>10</v>
      </c>
      <c r="G12" s="6">
        <v>50738</v>
      </c>
      <c r="H12" s="7">
        <v>2005</v>
      </c>
      <c r="I12" s="6">
        <v>2.5000000000000001E-4</v>
      </c>
      <c r="J12" s="6">
        <f t="shared" si="0"/>
        <v>202952000</v>
      </c>
      <c r="K12" s="6">
        <v>12</v>
      </c>
      <c r="L12" s="6">
        <v>1</v>
      </c>
      <c r="M12" s="8" t="s">
        <v>12</v>
      </c>
      <c r="N12" s="59"/>
      <c r="P12" s="62" t="s">
        <v>30</v>
      </c>
      <c r="Q12" s="63">
        <v>45</v>
      </c>
      <c r="R12" s="65">
        <f>AVERAGE(M36:M38)</f>
        <v>0.45776941888925116</v>
      </c>
      <c r="S12" s="95">
        <f>AVERAGE(N36:N38)</f>
        <v>2.8610588680578197E-2</v>
      </c>
      <c r="T12" s="101">
        <f>STDEV(M36:M38)</f>
        <v>2.9028209534429621E-2</v>
      </c>
      <c r="U12" s="107">
        <f>STDEV(N36:N38)</f>
        <v>1.8142630959018513E-3</v>
      </c>
      <c r="V12" s="116">
        <f t="shared" si="2"/>
        <v>10.086955898082536</v>
      </c>
      <c r="W12" s="70"/>
      <c r="X12" s="69"/>
      <c r="Y12" s="115"/>
      <c r="Z12" s="110"/>
      <c r="AA12" s="73"/>
      <c r="AB12" s="73"/>
    </row>
    <row r="13" spans="1:28" s="11" customFormat="1" ht="18.75" thickBot="1" x14ac:dyDescent="0.3">
      <c r="A13" s="33">
        <f t="shared" si="1"/>
        <v>720</v>
      </c>
      <c r="B13" s="7" t="s">
        <v>16</v>
      </c>
      <c r="C13" s="7">
        <v>2</v>
      </c>
      <c r="D13" s="7"/>
      <c r="E13" s="7">
        <v>25</v>
      </c>
      <c r="F13" s="6" t="s">
        <v>10</v>
      </c>
      <c r="G13" s="6">
        <v>53465</v>
      </c>
      <c r="H13" s="7">
        <v>2005</v>
      </c>
      <c r="I13" s="6">
        <v>2.5000000000000001E-4</v>
      </c>
      <c r="J13" s="6">
        <f t="shared" si="0"/>
        <v>213860000</v>
      </c>
      <c r="K13" s="6">
        <v>12</v>
      </c>
      <c r="L13" s="6">
        <v>1</v>
      </c>
      <c r="M13" s="8" t="s">
        <v>12</v>
      </c>
      <c r="N13" s="59"/>
      <c r="P13" s="62" t="s">
        <v>30</v>
      </c>
      <c r="Q13" s="63">
        <v>75</v>
      </c>
      <c r="R13" s="65">
        <f>AVERAGE(M39:M41)</f>
        <v>0.32711501638870477</v>
      </c>
      <c r="S13" s="95">
        <f>AVERAGE(N39:N41)</f>
        <v>2.0444688524294048E-2</v>
      </c>
      <c r="T13" s="101">
        <f>STDEV(M39:M41)</f>
        <v>8.7647918170145212E-3</v>
      </c>
      <c r="U13" s="107">
        <f>STDEV(N39:N41)</f>
        <v>5.4779948856340758E-4</v>
      </c>
      <c r="V13" s="116">
        <f t="shared" si="2"/>
        <v>11.773266529169339</v>
      </c>
      <c r="W13" s="70"/>
      <c r="X13" s="69"/>
      <c r="Y13" s="115"/>
      <c r="Z13" s="110"/>
      <c r="AA13" s="73"/>
      <c r="AB13" s="73"/>
    </row>
    <row r="14" spans="1:28" s="11" customFormat="1" ht="18.75" thickBot="1" x14ac:dyDescent="0.3">
      <c r="A14" s="33">
        <f t="shared" si="1"/>
        <v>721</v>
      </c>
      <c r="B14" s="7" t="s">
        <v>17</v>
      </c>
      <c r="C14" s="7">
        <v>2</v>
      </c>
      <c r="D14" s="7"/>
      <c r="E14" s="7">
        <v>25</v>
      </c>
      <c r="F14" s="6" t="s">
        <v>10</v>
      </c>
      <c r="G14" s="6">
        <v>52472</v>
      </c>
      <c r="H14" s="7">
        <v>2005</v>
      </c>
      <c r="I14" s="6">
        <v>2.5000000000000001E-4</v>
      </c>
      <c r="J14" s="6">
        <f t="shared" si="0"/>
        <v>209888000</v>
      </c>
      <c r="K14" s="6">
        <v>12</v>
      </c>
      <c r="L14" s="6">
        <v>1</v>
      </c>
      <c r="M14" s="8" t="s">
        <v>12</v>
      </c>
      <c r="N14" s="59"/>
      <c r="P14" s="62" t="s">
        <v>30</v>
      </c>
      <c r="Q14" s="63">
        <v>100</v>
      </c>
      <c r="R14" s="65">
        <f>AVERAGE(M42:M44)</f>
        <v>0.22515548550619113</v>
      </c>
      <c r="S14" s="95">
        <f>AVERAGE(N42:N44)</f>
        <v>1.4072217844136946E-2</v>
      </c>
      <c r="T14" s="101">
        <f>STDEV(M42:M44)</f>
        <v>1.049764651870619E-2</v>
      </c>
      <c r="U14" s="107">
        <f>STDEV(N42:N44)</f>
        <v>6.5610290741913689E-4</v>
      </c>
      <c r="V14" s="116">
        <f t="shared" si="2"/>
        <v>6.9033812736861986</v>
      </c>
      <c r="W14" s="70"/>
      <c r="X14" s="69"/>
      <c r="Y14" s="115"/>
      <c r="Z14" s="110"/>
      <c r="AA14" s="73"/>
      <c r="AB14" s="73"/>
    </row>
    <row r="15" spans="1:28" s="11" customFormat="1" ht="18.75" thickBot="1" x14ac:dyDescent="0.3">
      <c r="A15" s="33">
        <f t="shared" si="1"/>
        <v>722</v>
      </c>
      <c r="B15" s="7" t="s">
        <v>18</v>
      </c>
      <c r="C15" s="7">
        <v>2</v>
      </c>
      <c r="D15" s="7"/>
      <c r="E15" s="7">
        <v>45</v>
      </c>
      <c r="F15" s="6" t="s">
        <v>10</v>
      </c>
      <c r="G15" s="6">
        <v>54654</v>
      </c>
      <c r="H15" s="7">
        <v>2001</v>
      </c>
      <c r="I15" s="6">
        <v>2.5000000000000001E-4</v>
      </c>
      <c r="J15" s="6">
        <f t="shared" si="0"/>
        <v>218616000</v>
      </c>
      <c r="K15" s="6">
        <v>12</v>
      </c>
      <c r="L15" s="6">
        <v>1</v>
      </c>
      <c r="M15" s="8" t="s">
        <v>12</v>
      </c>
      <c r="N15" s="59"/>
      <c r="P15" s="62" t="s">
        <v>30</v>
      </c>
      <c r="Q15" s="63">
        <v>125</v>
      </c>
      <c r="R15" s="65">
        <f>AVERAGE(M45:M47)</f>
        <v>0.14129057761391081</v>
      </c>
      <c r="S15" s="95">
        <f>AVERAGE(N45:N47)</f>
        <v>8.8306611008694257E-3</v>
      </c>
      <c r="T15" s="101">
        <f>STDEV(M45:M47)</f>
        <v>9.0205281915477099E-3</v>
      </c>
      <c r="U15" s="107">
        <f>STDEV(N45:N47)</f>
        <v>5.6378301197173187E-4</v>
      </c>
      <c r="V15" s="116">
        <f t="shared" si="2"/>
        <v>4.5805757890012746</v>
      </c>
      <c r="W15" s="70"/>
      <c r="X15" s="69"/>
      <c r="Y15" s="115"/>
      <c r="Z15" s="110"/>
      <c r="AA15" s="73"/>
      <c r="AB15" s="73"/>
    </row>
    <row r="16" spans="1:28" s="11" customFormat="1" ht="18.75" thickBot="1" x14ac:dyDescent="0.3">
      <c r="A16" s="33">
        <f t="shared" si="1"/>
        <v>723</v>
      </c>
      <c r="B16" s="7" t="s">
        <v>19</v>
      </c>
      <c r="C16" s="7">
        <v>2</v>
      </c>
      <c r="D16" s="7"/>
      <c r="E16" s="7">
        <v>45</v>
      </c>
      <c r="F16" s="6" t="s">
        <v>10</v>
      </c>
      <c r="G16" s="6">
        <v>53424</v>
      </c>
      <c r="H16" s="7">
        <v>2001</v>
      </c>
      <c r="I16" s="6">
        <v>2.5000000000000001E-4</v>
      </c>
      <c r="J16" s="6">
        <f t="shared" si="0"/>
        <v>213696000</v>
      </c>
      <c r="K16" s="6">
        <v>12</v>
      </c>
      <c r="L16" s="6">
        <v>1</v>
      </c>
      <c r="M16" s="8" t="s">
        <v>12</v>
      </c>
      <c r="N16" s="59"/>
      <c r="P16" s="62"/>
      <c r="Q16" s="63"/>
      <c r="R16" s="98"/>
      <c r="S16" s="104"/>
      <c r="T16" s="101"/>
      <c r="U16" s="107"/>
      <c r="V16" s="116"/>
      <c r="W16" s="69"/>
      <c r="X16" s="69"/>
      <c r="Y16" s="115"/>
      <c r="Z16" s="110"/>
      <c r="AA16" s="73"/>
      <c r="AB16" s="73"/>
    </row>
    <row r="17" spans="1:28" s="11" customFormat="1" ht="18.75" thickBot="1" x14ac:dyDescent="0.3">
      <c r="A17" s="33">
        <f t="shared" si="1"/>
        <v>724</v>
      </c>
      <c r="B17" s="7" t="s">
        <v>20</v>
      </c>
      <c r="C17" s="7">
        <v>2</v>
      </c>
      <c r="D17" s="7"/>
      <c r="E17" s="7">
        <v>45</v>
      </c>
      <c r="F17" s="6" t="s">
        <v>10</v>
      </c>
      <c r="G17" s="6">
        <v>54735</v>
      </c>
      <c r="H17" s="7">
        <v>2001</v>
      </c>
      <c r="I17" s="6">
        <v>2.5000000000000001E-4</v>
      </c>
      <c r="J17" s="6">
        <f t="shared" si="0"/>
        <v>218940000</v>
      </c>
      <c r="K17" s="6">
        <v>12</v>
      </c>
      <c r="L17" s="6">
        <v>1</v>
      </c>
      <c r="M17" s="8" t="s">
        <v>12</v>
      </c>
      <c r="N17" s="59"/>
      <c r="P17" s="62" t="s">
        <v>38</v>
      </c>
      <c r="Q17" s="63">
        <v>0</v>
      </c>
      <c r="R17" s="65">
        <f>R18</f>
        <v>5.1589723805123916E-2</v>
      </c>
      <c r="S17" s="95">
        <f>S18</f>
        <v>2.1495718252134964E-3</v>
      </c>
      <c r="T17" s="101"/>
      <c r="U17" s="107"/>
      <c r="V17" s="116"/>
      <c r="W17" s="69"/>
      <c r="X17" s="69"/>
      <c r="Y17" s="115"/>
      <c r="Z17" s="110"/>
      <c r="AA17" s="73"/>
      <c r="AB17" s="73"/>
    </row>
    <row r="18" spans="1:28" s="11" customFormat="1" ht="18.75" thickBot="1" x14ac:dyDescent="0.3">
      <c r="A18" s="33">
        <f t="shared" si="1"/>
        <v>725</v>
      </c>
      <c r="B18" s="7" t="s">
        <v>21</v>
      </c>
      <c r="C18" s="7">
        <v>2</v>
      </c>
      <c r="D18" s="7"/>
      <c r="E18" s="7">
        <v>75</v>
      </c>
      <c r="F18" s="6" t="s">
        <v>10</v>
      </c>
      <c r="G18" s="6">
        <v>56948</v>
      </c>
      <c r="H18" s="7">
        <v>2009</v>
      </c>
      <c r="I18" s="6">
        <v>2.5000000000000001E-4</v>
      </c>
      <c r="J18" s="6">
        <f t="shared" si="0"/>
        <v>227792000</v>
      </c>
      <c r="K18" s="6">
        <v>12</v>
      </c>
      <c r="L18" s="6">
        <v>1</v>
      </c>
      <c r="M18" s="8" t="s">
        <v>12</v>
      </c>
      <c r="N18" s="59"/>
      <c r="P18" s="62" t="s">
        <v>38</v>
      </c>
      <c r="Q18" s="63">
        <v>5</v>
      </c>
      <c r="R18" s="65">
        <f>AVERAGE(M51:M53)</f>
        <v>5.1589723805123916E-2</v>
      </c>
      <c r="S18" s="95">
        <f>AVERAGE(N51:N53)</f>
        <v>2.1495718252134964E-3</v>
      </c>
      <c r="T18" s="101">
        <f>STDEV(M51:M53)</f>
        <v>1.1264174745810086E-2</v>
      </c>
      <c r="U18" s="107">
        <f>STDEV(N51:N53)</f>
        <v>1.9269950603696541E-3</v>
      </c>
      <c r="V18" s="116">
        <f t="shared" ref="V18:V23" si="4">(Q18-Q17)*((R18+R17)/2)</f>
        <v>0.25794861902561961</v>
      </c>
      <c r="W18" s="70">
        <f>SUM(V18:V23)</f>
        <v>3.6522267702186371</v>
      </c>
      <c r="X18" s="70">
        <f>SUM(V18:V20)</f>
        <v>2.2518890281894066</v>
      </c>
      <c r="Y18" s="117">
        <f>SUM(V21:V23)</f>
        <v>1.4003377420292304</v>
      </c>
      <c r="Z18" s="111">
        <f>W18*12.011</f>
        <v>43.866895737096044</v>
      </c>
      <c r="AA18" s="74">
        <f t="shared" ref="AA18:AB18" si="5">X18*12.011</f>
        <v>27.047439117582961</v>
      </c>
      <c r="AB18" s="74">
        <f t="shared" si="5"/>
        <v>16.819456619513087</v>
      </c>
    </row>
    <row r="19" spans="1:28" s="11" customFormat="1" ht="18.75" thickBot="1" x14ac:dyDescent="0.3">
      <c r="A19" s="33">
        <f t="shared" si="1"/>
        <v>726</v>
      </c>
      <c r="B19" s="7" t="s">
        <v>22</v>
      </c>
      <c r="C19" s="7">
        <v>2</v>
      </c>
      <c r="D19" s="7"/>
      <c r="E19" s="7">
        <v>75</v>
      </c>
      <c r="F19" s="6" t="s">
        <v>10</v>
      </c>
      <c r="G19" s="6">
        <v>56396</v>
      </c>
      <c r="H19" s="7">
        <v>2009</v>
      </c>
      <c r="I19" s="6">
        <v>2.5000000000000001E-4</v>
      </c>
      <c r="J19" s="6">
        <f t="shared" si="0"/>
        <v>225584000</v>
      </c>
      <c r="K19" s="6">
        <v>12</v>
      </c>
      <c r="L19" s="6">
        <v>1</v>
      </c>
      <c r="M19" s="8" t="s">
        <v>12</v>
      </c>
      <c r="N19" s="59"/>
      <c r="P19" s="62" t="s">
        <v>38</v>
      </c>
      <c r="Q19" s="63">
        <v>25</v>
      </c>
      <c r="R19" s="65">
        <f>AVERAGE(M54:M56)</f>
        <v>5.2565828123780113E-2</v>
      </c>
      <c r="S19" s="95">
        <f>AVERAGE(N54:N56)</f>
        <v>3.2853642577362571E-3</v>
      </c>
      <c r="T19" s="101">
        <f>STDEV(M54:M56)</f>
        <v>4.8992577504599431E-3</v>
      </c>
      <c r="U19" s="107">
        <f>STDEV(N54:N56)</f>
        <v>3.0620360940374644E-4</v>
      </c>
      <c r="V19" s="116">
        <f t="shared" si="4"/>
        <v>1.0415555192890402</v>
      </c>
      <c r="W19" s="70"/>
      <c r="X19" s="70"/>
      <c r="Y19" s="117"/>
      <c r="Z19" s="111"/>
      <c r="AA19" s="74"/>
      <c r="AB19" s="74"/>
    </row>
    <row r="20" spans="1:28" s="11" customFormat="1" ht="18.75" thickBot="1" x14ac:dyDescent="0.3">
      <c r="A20" s="33">
        <f t="shared" si="1"/>
        <v>727</v>
      </c>
      <c r="B20" s="7" t="s">
        <v>23</v>
      </c>
      <c r="C20" s="7">
        <v>2</v>
      </c>
      <c r="D20" s="7"/>
      <c r="E20" s="7">
        <v>75</v>
      </c>
      <c r="F20" s="6" t="s">
        <v>10</v>
      </c>
      <c r="G20" s="6">
        <v>53737</v>
      </c>
      <c r="H20" s="7">
        <v>2009</v>
      </c>
      <c r="I20" s="6">
        <v>2.5000000000000001E-4</v>
      </c>
      <c r="J20" s="6">
        <f t="shared" si="0"/>
        <v>214948000</v>
      </c>
      <c r="K20" s="6">
        <v>12</v>
      </c>
      <c r="L20" s="6">
        <v>1</v>
      </c>
      <c r="M20" s="8" t="s">
        <v>12</v>
      </c>
      <c r="N20" s="59"/>
      <c r="P20" s="62" t="s">
        <v>38</v>
      </c>
      <c r="Q20" s="63">
        <v>45</v>
      </c>
      <c r="R20" s="65">
        <f>AVERAGE(M57:M59)</f>
        <v>4.2672660863694541E-2</v>
      </c>
      <c r="S20" s="95">
        <f>AVERAGE(N57:N59)</f>
        <v>2.6670413039809088E-3</v>
      </c>
      <c r="T20" s="101">
        <f>STDEV(M57:M59)</f>
        <v>6.1507126007354163E-3</v>
      </c>
      <c r="U20" s="107">
        <f>STDEV(N57:N59)</f>
        <v>3.8441953754596352E-4</v>
      </c>
      <c r="V20" s="116">
        <f t="shared" si="4"/>
        <v>0.95238488987474657</v>
      </c>
      <c r="W20" s="70"/>
      <c r="X20" s="70"/>
      <c r="Y20" s="117"/>
      <c r="Z20" s="111"/>
      <c r="AA20" s="74"/>
      <c r="AB20" s="74"/>
    </row>
    <row r="21" spans="1:28" s="11" customFormat="1" ht="18.75" thickBot="1" x14ac:dyDescent="0.3">
      <c r="A21" s="33">
        <f t="shared" si="1"/>
        <v>728</v>
      </c>
      <c r="B21" s="7" t="s">
        <v>24</v>
      </c>
      <c r="C21" s="7">
        <v>2</v>
      </c>
      <c r="D21" s="7"/>
      <c r="E21" s="7">
        <v>100</v>
      </c>
      <c r="F21" s="6" t="s">
        <v>10</v>
      </c>
      <c r="G21" s="6">
        <v>54875</v>
      </c>
      <c r="H21" s="7">
        <v>2017</v>
      </c>
      <c r="I21" s="6">
        <v>2.5000000000000001E-4</v>
      </c>
      <c r="J21" s="6">
        <f t="shared" si="0"/>
        <v>219500000</v>
      </c>
      <c r="K21" s="6">
        <v>12</v>
      </c>
      <c r="L21" s="6">
        <v>1</v>
      </c>
      <c r="M21" s="8" t="s">
        <v>12</v>
      </c>
      <c r="N21" s="59"/>
      <c r="P21" s="62" t="s">
        <v>38</v>
      </c>
      <c r="Q21" s="63">
        <v>75</v>
      </c>
      <c r="R21" s="65">
        <f>AVERAGE(M60:M62)</f>
        <v>1.8320334574457912E-2</v>
      </c>
      <c r="S21" s="95">
        <f>AVERAGE(N60:N62)</f>
        <v>1.1450209109036195E-3</v>
      </c>
      <c r="T21" s="101">
        <f>STDEV(M60:M62)</f>
        <v>8.8714231786928455E-4</v>
      </c>
      <c r="U21" s="107">
        <f>STDEV(N60:N62)</f>
        <v>5.5446394866830284E-5</v>
      </c>
      <c r="V21" s="116">
        <f t="shared" si="4"/>
        <v>0.91489493157228674</v>
      </c>
      <c r="W21" s="70"/>
      <c r="X21" s="70"/>
      <c r="Y21" s="117"/>
      <c r="Z21" s="111"/>
      <c r="AA21" s="74"/>
      <c r="AB21" s="74"/>
    </row>
    <row r="22" spans="1:28" s="11" customFormat="1" ht="18.75" thickBot="1" x14ac:dyDescent="0.3">
      <c r="A22" s="33">
        <f t="shared" si="1"/>
        <v>729</v>
      </c>
      <c r="B22" s="7" t="s">
        <v>25</v>
      </c>
      <c r="C22" s="7">
        <v>2</v>
      </c>
      <c r="D22" s="7"/>
      <c r="E22" s="7">
        <v>100</v>
      </c>
      <c r="F22" s="6" t="s">
        <v>10</v>
      </c>
      <c r="G22" s="6">
        <v>55618</v>
      </c>
      <c r="H22" s="7">
        <v>2017</v>
      </c>
      <c r="I22" s="6">
        <v>2.5000000000000001E-4</v>
      </c>
      <c r="J22" s="6">
        <f t="shared" si="0"/>
        <v>222472000</v>
      </c>
      <c r="K22" s="6">
        <v>12</v>
      </c>
      <c r="L22" s="6">
        <v>1</v>
      </c>
      <c r="M22" s="8" t="s">
        <v>12</v>
      </c>
      <c r="N22" s="59"/>
      <c r="P22" s="62" t="s">
        <v>38</v>
      </c>
      <c r="Q22" s="63">
        <v>100</v>
      </c>
      <c r="R22" s="65">
        <f>AVERAGE(M63:M65)</f>
        <v>8.1903675462891255E-3</v>
      </c>
      <c r="S22" s="95">
        <f>AVERAGE(N63:N65)</f>
        <v>5.1189797164307035E-4</v>
      </c>
      <c r="T22" s="101">
        <f>STDEV(M63:M65)</f>
        <v>4.8475615540663556E-4</v>
      </c>
      <c r="U22" s="107">
        <f>STDEV(N63:N65)</f>
        <v>3.0297259712914723E-5</v>
      </c>
      <c r="V22" s="116">
        <f t="shared" si="4"/>
        <v>0.33138377650933798</v>
      </c>
      <c r="W22" s="70"/>
      <c r="X22" s="70"/>
      <c r="Y22" s="117"/>
      <c r="Z22" s="111"/>
      <c r="AA22" s="74"/>
      <c r="AB22" s="74"/>
    </row>
    <row r="23" spans="1:28" s="11" customFormat="1" ht="18.75" thickBot="1" x14ac:dyDescent="0.3">
      <c r="A23" s="33">
        <f t="shared" si="1"/>
        <v>730</v>
      </c>
      <c r="B23" s="7" t="s">
        <v>26</v>
      </c>
      <c r="C23" s="7">
        <v>2</v>
      </c>
      <c r="D23" s="7"/>
      <c r="E23" s="7">
        <v>100</v>
      </c>
      <c r="F23" s="6" t="s">
        <v>10</v>
      </c>
      <c r="G23" s="6">
        <v>57483</v>
      </c>
      <c r="H23" s="7">
        <v>2017</v>
      </c>
      <c r="I23" s="6">
        <v>2.5000000000000001E-4</v>
      </c>
      <c r="J23" s="6">
        <f t="shared" si="0"/>
        <v>229932000</v>
      </c>
      <c r="K23" s="6">
        <v>12</v>
      </c>
      <c r="L23" s="6">
        <v>1</v>
      </c>
      <c r="M23" s="8" t="s">
        <v>12</v>
      </c>
      <c r="N23" s="59"/>
      <c r="P23" s="62" t="s">
        <v>38</v>
      </c>
      <c r="Q23" s="63">
        <v>125</v>
      </c>
      <c r="R23" s="65">
        <f>AVERAGE(M66:M68)</f>
        <v>4.1343551695193362E-3</v>
      </c>
      <c r="S23" s="95">
        <f>AVERAGE(N66:N68)</f>
        <v>2.5839719809495851E-4</v>
      </c>
      <c r="T23" s="101">
        <f>STDEV(M66:M68)</f>
        <v>4.9086165700513876E-4</v>
      </c>
      <c r="U23" s="107">
        <f>STDEV(N66:N68)</f>
        <v>3.0678853562821172E-5</v>
      </c>
      <c r="V23" s="116">
        <f t="shared" si="4"/>
        <v>0.15405903394760576</v>
      </c>
      <c r="W23" s="70"/>
      <c r="X23" s="70"/>
      <c r="Y23" s="117"/>
      <c r="Z23" s="111"/>
      <c r="AA23" s="74"/>
      <c r="AB23" s="74"/>
    </row>
    <row r="24" spans="1:28" s="11" customFormat="1" ht="18.75" thickBot="1" x14ac:dyDescent="0.3">
      <c r="A24" s="33">
        <f t="shared" si="1"/>
        <v>731</v>
      </c>
      <c r="B24" s="7" t="s">
        <v>27</v>
      </c>
      <c r="C24" s="7">
        <v>2</v>
      </c>
      <c r="D24" s="7"/>
      <c r="E24" s="7">
        <v>125</v>
      </c>
      <c r="F24" s="6" t="s">
        <v>10</v>
      </c>
      <c r="G24" s="6">
        <v>55776</v>
      </c>
      <c r="H24" s="7">
        <v>2035</v>
      </c>
      <c r="I24" s="6">
        <v>2.5000000000000001E-4</v>
      </c>
      <c r="J24" s="6">
        <f t="shared" si="0"/>
        <v>223104000</v>
      </c>
      <c r="K24" s="6">
        <v>12</v>
      </c>
      <c r="L24" s="6">
        <v>1</v>
      </c>
      <c r="M24" s="8" t="s">
        <v>12</v>
      </c>
      <c r="N24" s="59"/>
      <c r="P24" s="62"/>
      <c r="Q24" s="63"/>
      <c r="R24" s="65"/>
      <c r="S24" s="95"/>
      <c r="T24" s="101"/>
      <c r="U24" s="107"/>
      <c r="V24" s="116"/>
      <c r="W24" s="70"/>
      <c r="X24" s="70"/>
      <c r="Y24" s="117"/>
      <c r="Z24" s="111"/>
      <c r="AA24" s="74"/>
      <c r="AB24" s="74"/>
    </row>
    <row r="25" spans="1:28" s="11" customFormat="1" ht="18.75" thickBot="1" x14ac:dyDescent="0.3">
      <c r="A25" s="33">
        <f t="shared" si="1"/>
        <v>732</v>
      </c>
      <c r="B25" s="7" t="s">
        <v>28</v>
      </c>
      <c r="C25" s="7">
        <v>2</v>
      </c>
      <c r="D25" s="7"/>
      <c r="E25" s="7">
        <v>125</v>
      </c>
      <c r="F25" s="6" t="s">
        <v>10</v>
      </c>
      <c r="G25" s="6">
        <v>55690</v>
      </c>
      <c r="H25" s="7">
        <v>2035</v>
      </c>
      <c r="I25" s="6">
        <v>2.5000000000000001E-4</v>
      </c>
      <c r="J25" s="6">
        <f t="shared" si="0"/>
        <v>222760000</v>
      </c>
      <c r="K25" s="6">
        <v>12</v>
      </c>
      <c r="L25" s="6">
        <v>1</v>
      </c>
      <c r="M25" s="8" t="s">
        <v>12</v>
      </c>
      <c r="N25" s="59"/>
      <c r="P25" s="62" t="s">
        <v>39</v>
      </c>
      <c r="Q25" s="63">
        <v>0</v>
      </c>
      <c r="R25" s="65">
        <f>R26</f>
        <v>8.1117803381318937E-2</v>
      </c>
      <c r="S25" s="95">
        <f>S26</f>
        <v>3.3799084742216225E-3</v>
      </c>
      <c r="T25" s="101"/>
      <c r="U25" s="107"/>
      <c r="V25" s="116"/>
      <c r="W25" s="70"/>
      <c r="X25" s="70"/>
      <c r="Y25" s="117"/>
      <c r="Z25" s="111"/>
      <c r="AA25" s="74"/>
      <c r="AB25" s="74"/>
    </row>
    <row r="26" spans="1:28" s="11" customFormat="1" ht="18.75" thickBot="1" x14ac:dyDescent="0.3">
      <c r="A26" s="33">
        <f t="shared" si="1"/>
        <v>733</v>
      </c>
      <c r="B26" s="7" t="s">
        <v>29</v>
      </c>
      <c r="C26" s="7">
        <v>2</v>
      </c>
      <c r="D26" s="7"/>
      <c r="E26" s="7">
        <v>125</v>
      </c>
      <c r="F26" s="6" t="s">
        <v>10</v>
      </c>
      <c r="G26" s="6">
        <v>52935</v>
      </c>
      <c r="H26" s="7">
        <v>2035</v>
      </c>
      <c r="I26" s="6">
        <v>2.5000000000000001E-4</v>
      </c>
      <c r="J26" s="6">
        <f t="shared" si="0"/>
        <v>211740000</v>
      </c>
      <c r="K26" s="6">
        <v>12</v>
      </c>
      <c r="L26" s="6">
        <v>1</v>
      </c>
      <c r="M26" s="8" t="s">
        <v>12</v>
      </c>
      <c r="N26" s="59"/>
      <c r="P26" s="62" t="s">
        <v>39</v>
      </c>
      <c r="Q26" s="63">
        <v>5</v>
      </c>
      <c r="R26" s="65">
        <f>AVERAGE(M72:M74)</f>
        <v>8.1117803381318937E-2</v>
      </c>
      <c r="S26" s="95">
        <f>AVERAGE(N72:N74)</f>
        <v>3.3799084742216225E-3</v>
      </c>
      <c r="T26" s="101">
        <f>STDEV(M72:M74)</f>
        <v>1.9858737010886265E-2</v>
      </c>
      <c r="U26" s="107">
        <f>STDEV(N72:N74)</f>
        <v>3.0558286559662544E-3</v>
      </c>
      <c r="V26" s="116">
        <f t="shared" ref="V26:V31" si="6">(Q26-Q25)*((R26+R25)/2)</f>
        <v>0.40558901690659466</v>
      </c>
      <c r="W26" s="70">
        <f>SUM(V26:V31)</f>
        <v>5.0206759321347292</v>
      </c>
      <c r="X26" s="70">
        <f>SUM(V26:V28)</f>
        <v>2.8176577316442382</v>
      </c>
      <c r="Y26" s="117">
        <f>SUM(V29:V31)</f>
        <v>2.2030182004904915</v>
      </c>
      <c r="Z26" s="111">
        <f>W26*12.011</f>
        <v>60.303338620870228</v>
      </c>
      <c r="AA26" s="74">
        <f t="shared" ref="AA26:AB26" si="7">X26*12.011</f>
        <v>33.842887014778945</v>
      </c>
      <c r="AB26" s="74">
        <f t="shared" si="7"/>
        <v>26.46045160609129</v>
      </c>
    </row>
    <row r="27" spans="1:28" s="11" customFormat="1" x14ac:dyDescent="0.25">
      <c r="A27" s="5"/>
      <c r="B27" s="5"/>
      <c r="C27" s="5"/>
      <c r="D27" s="5"/>
      <c r="E27" s="5"/>
      <c r="F27" s="11" t="s">
        <v>72</v>
      </c>
      <c r="G27" s="11">
        <f>AVERAGE(G10:G26)</f>
        <v>52970.470588235294</v>
      </c>
      <c r="H27" s="5"/>
      <c r="M27" s="12"/>
      <c r="N27" s="87"/>
      <c r="P27" s="62" t="s">
        <v>39</v>
      </c>
      <c r="Q27" s="63">
        <v>25</v>
      </c>
      <c r="R27" s="65">
        <f>AVERAGE(M75:M77)</f>
        <v>5.4659213619871923E-2</v>
      </c>
      <c r="S27" s="95">
        <f>AVERAGE(N75:N77)</f>
        <v>3.4162008512419952E-3</v>
      </c>
      <c r="T27" s="101">
        <f>STDEV(M75:M77)</f>
        <v>5.1527399774864372E-3</v>
      </c>
      <c r="U27" s="107">
        <f>STDEV(N75:N77)</f>
        <v>3.2204624859290233E-4</v>
      </c>
      <c r="V27" s="116">
        <f t="shared" si="6"/>
        <v>1.3577701700119085</v>
      </c>
      <c r="W27" s="70"/>
      <c r="X27" s="70"/>
      <c r="Y27" s="117"/>
      <c r="Z27" s="111"/>
      <c r="AA27" s="74"/>
      <c r="AB27" s="74"/>
    </row>
    <row r="28" spans="1:28" s="11" customFormat="1" x14ac:dyDescent="0.25">
      <c r="A28" s="5"/>
      <c r="B28" s="5"/>
      <c r="C28" s="5"/>
      <c r="D28" s="5"/>
      <c r="E28" s="5"/>
      <c r="H28" s="5"/>
      <c r="M28" s="12"/>
      <c r="N28" s="87"/>
      <c r="P28" s="62" t="s">
        <v>39</v>
      </c>
      <c r="Q28" s="63">
        <v>45</v>
      </c>
      <c r="R28" s="65">
        <f>AVERAGE(M78:M80)</f>
        <v>5.0770640852701575E-2</v>
      </c>
      <c r="S28" s="95">
        <f>AVERAGE(N78:N80)</f>
        <v>3.1731650532938484E-3</v>
      </c>
      <c r="T28" s="101">
        <f>STDEV(M78:M80)</f>
        <v>3.5337536737046187E-3</v>
      </c>
      <c r="U28" s="107">
        <f>STDEV(N78:N80)</f>
        <v>2.2085960460653867E-4</v>
      </c>
      <c r="V28" s="116">
        <f t="shared" si="6"/>
        <v>1.0542985447257349</v>
      </c>
      <c r="W28" s="70"/>
      <c r="X28" s="70"/>
      <c r="Y28" s="117"/>
      <c r="Z28" s="111"/>
      <c r="AA28" s="74"/>
      <c r="AB28" s="74"/>
    </row>
    <row r="29" spans="1:28" s="11" customFormat="1" x14ac:dyDescent="0.25">
      <c r="A29" s="5"/>
      <c r="B29" s="5"/>
      <c r="C29" s="5"/>
      <c r="D29" s="5"/>
      <c r="E29" s="5"/>
      <c r="H29" s="5"/>
      <c r="M29" s="12"/>
      <c r="N29" s="87"/>
      <c r="P29" s="62" t="s">
        <v>39</v>
      </c>
      <c r="Q29" s="63">
        <v>75</v>
      </c>
      <c r="R29" s="65">
        <f>AVERAGE(M81:M83)</f>
        <v>3.5227990008793834E-2</v>
      </c>
      <c r="S29" s="95">
        <f>AVERAGE(N81:N83)</f>
        <v>2.2017493755496147E-3</v>
      </c>
      <c r="T29" s="101">
        <f>STDEV(M81:M83)</f>
        <v>3.2819805160776388E-3</v>
      </c>
      <c r="U29" s="107">
        <f>STDEV(N81:N83)</f>
        <v>2.0512378225485243E-4</v>
      </c>
      <c r="V29" s="116">
        <f t="shared" si="6"/>
        <v>1.289979462922431</v>
      </c>
      <c r="W29" s="70"/>
      <c r="X29" s="70"/>
      <c r="Y29" s="117"/>
      <c r="Z29" s="111"/>
      <c r="AA29" s="74"/>
      <c r="AB29" s="74"/>
    </row>
    <row r="30" spans="1:28" s="11" customFormat="1" x14ac:dyDescent="0.25">
      <c r="A30" s="13">
        <v>734</v>
      </c>
      <c r="B30" s="5" t="s">
        <v>11</v>
      </c>
      <c r="C30" s="5">
        <v>2</v>
      </c>
      <c r="D30" s="5"/>
      <c r="E30" s="5">
        <v>5</v>
      </c>
      <c r="F30" s="11" t="s">
        <v>30</v>
      </c>
      <c r="G30" s="11">
        <v>5342</v>
      </c>
      <c r="H30" s="5">
        <v>2004</v>
      </c>
      <c r="I30" s="11">
        <v>0.1</v>
      </c>
      <c r="J30" s="11">
        <f t="shared" ref="J30:J47" si="8">G30/I30</f>
        <v>53420</v>
      </c>
      <c r="K30" s="11">
        <v>16</v>
      </c>
      <c r="L30" s="11">
        <v>1</v>
      </c>
      <c r="M30" s="20"/>
      <c r="N30" s="90">
        <f>M30/K30</f>
        <v>0</v>
      </c>
      <c r="P30" s="62" t="s">
        <v>39</v>
      </c>
      <c r="Q30" s="63">
        <v>100</v>
      </c>
      <c r="R30" s="65">
        <f>AVERAGE(M84:M86)</f>
        <v>1.5658516217213449E-2</v>
      </c>
      <c r="S30" s="95">
        <f>AVERAGE(N84:N86)</f>
        <v>9.7865726357584059E-4</v>
      </c>
      <c r="T30" s="101">
        <f>STDEV(M84:M86)</f>
        <v>1.7974673157582174E-3</v>
      </c>
      <c r="U30" s="107">
        <f>STDEV(N84:N86)</f>
        <v>1.1234170723488859E-4</v>
      </c>
      <c r="V30" s="116">
        <f t="shared" si="6"/>
        <v>0.63608132782509097</v>
      </c>
      <c r="W30" s="70"/>
      <c r="X30" s="70"/>
      <c r="Y30" s="117"/>
      <c r="Z30" s="111"/>
      <c r="AA30" s="74"/>
      <c r="AB30" s="74"/>
    </row>
    <row r="31" spans="1:28" s="11" customFormat="1" x14ac:dyDescent="0.25">
      <c r="A31" s="13">
        <v>735</v>
      </c>
      <c r="B31" s="5" t="s">
        <v>13</v>
      </c>
      <c r="C31" s="5">
        <v>2</v>
      </c>
      <c r="D31" s="5"/>
      <c r="E31" s="5">
        <v>5</v>
      </c>
      <c r="F31" s="11" t="s">
        <v>30</v>
      </c>
      <c r="G31" s="11">
        <v>5531</v>
      </c>
      <c r="H31" s="5">
        <v>2004</v>
      </c>
      <c r="I31" s="11">
        <v>0.1</v>
      </c>
      <c r="J31" s="11">
        <f t="shared" si="8"/>
        <v>55310</v>
      </c>
      <c r="K31" s="11">
        <v>16</v>
      </c>
      <c r="L31" s="11">
        <v>1</v>
      </c>
      <c r="M31" s="20">
        <f>(J31/$J$10)*H31*($C$1/L31)</f>
        <v>0.57381329191818553</v>
      </c>
      <c r="N31" s="90">
        <f t="shared" ref="N31:N94" si="9">M31/K31</f>
        <v>3.5863330744886596E-2</v>
      </c>
      <c r="P31" s="62" t="s">
        <v>39</v>
      </c>
      <c r="Q31" s="63">
        <v>125</v>
      </c>
      <c r="R31" s="65">
        <f>AVERAGE(M87:M89)</f>
        <v>6.4980765622241199E-3</v>
      </c>
      <c r="S31" s="95">
        <f>AVERAGE(N87:N89)</f>
        <v>4.0612978513900749E-4</v>
      </c>
      <c r="T31" s="101">
        <f>STDEV(M87:M89)</f>
        <v>7.5435465768453514E-4</v>
      </c>
      <c r="U31" s="107">
        <f>STDEV(N87:N89)</f>
        <v>4.7147166105283446E-5</v>
      </c>
      <c r="V31" s="116">
        <f t="shared" si="6"/>
        <v>0.27695740974296962</v>
      </c>
      <c r="W31" s="70"/>
      <c r="X31" s="70"/>
      <c r="Y31" s="117"/>
      <c r="Z31" s="111"/>
      <c r="AA31" s="74"/>
      <c r="AB31" s="74"/>
    </row>
    <row r="32" spans="1:28" s="11" customFormat="1" x14ac:dyDescent="0.25">
      <c r="A32" s="13">
        <v>736</v>
      </c>
      <c r="B32" s="5" t="s">
        <v>14</v>
      </c>
      <c r="C32" s="5">
        <v>2</v>
      </c>
      <c r="D32" s="5"/>
      <c r="E32" s="5">
        <v>5</v>
      </c>
      <c r="F32" s="11" t="s">
        <v>30</v>
      </c>
      <c r="G32" s="11">
        <v>2794</v>
      </c>
      <c r="H32" s="5">
        <v>2004</v>
      </c>
      <c r="I32" s="11">
        <v>0.1</v>
      </c>
      <c r="J32" s="11">
        <f t="shared" si="8"/>
        <v>27940</v>
      </c>
      <c r="K32" s="11">
        <v>16</v>
      </c>
      <c r="L32" s="11">
        <v>1</v>
      </c>
      <c r="M32" s="20">
        <f>(J32/$J$11)*H32*($C$1/L32)</f>
        <v>0.48868084181405003</v>
      </c>
      <c r="N32" s="90">
        <f t="shared" si="9"/>
        <v>3.0542552613378127E-2</v>
      </c>
      <c r="P32" s="62"/>
      <c r="Q32" s="63"/>
      <c r="R32" s="65"/>
      <c r="S32" s="95"/>
      <c r="T32" s="101"/>
      <c r="U32" s="107"/>
      <c r="V32" s="116"/>
      <c r="W32" s="70"/>
      <c r="X32" s="70"/>
      <c r="Y32" s="117"/>
      <c r="Z32" s="111"/>
      <c r="AA32" s="74"/>
      <c r="AB32" s="74"/>
    </row>
    <row r="33" spans="1:28" s="11" customFormat="1" x14ac:dyDescent="0.25">
      <c r="A33" s="13">
        <v>737</v>
      </c>
      <c r="B33" s="5" t="s">
        <v>15</v>
      </c>
      <c r="C33" s="5">
        <v>2</v>
      </c>
      <c r="D33" s="5"/>
      <c r="E33" s="5">
        <v>25</v>
      </c>
      <c r="F33" s="11" t="s">
        <v>30</v>
      </c>
      <c r="G33" s="11">
        <v>5729</v>
      </c>
      <c r="H33" s="5">
        <v>2005</v>
      </c>
      <c r="I33" s="11">
        <v>0.1</v>
      </c>
      <c r="J33" s="11">
        <f t="shared" si="8"/>
        <v>57290</v>
      </c>
      <c r="K33" s="11">
        <v>16</v>
      </c>
      <c r="L33" s="11">
        <v>1</v>
      </c>
      <c r="M33" s="20">
        <f>(J33/$J$12)*H33*($C$1/L33)</f>
        <v>0.59993711320903464</v>
      </c>
      <c r="N33" s="90">
        <f t="shared" si="9"/>
        <v>3.7496069575564665E-2</v>
      </c>
      <c r="P33" s="62" t="s">
        <v>40</v>
      </c>
      <c r="Q33" s="63">
        <v>0</v>
      </c>
      <c r="R33" s="65">
        <f>R34</f>
        <v>0.12654467792954968</v>
      </c>
      <c r="S33" s="95">
        <f>S34</f>
        <v>5.272694913731237E-3</v>
      </c>
      <c r="T33" s="101"/>
      <c r="U33" s="107"/>
      <c r="V33" s="116"/>
      <c r="W33" s="70"/>
      <c r="X33" s="70"/>
      <c r="Y33" s="117"/>
      <c r="Z33" s="111"/>
      <c r="AA33" s="74"/>
      <c r="AB33" s="74"/>
    </row>
    <row r="34" spans="1:28" s="11" customFormat="1" x14ac:dyDescent="0.25">
      <c r="A34" s="13">
        <v>738</v>
      </c>
      <c r="B34" s="5" t="s">
        <v>16</v>
      </c>
      <c r="C34" s="5">
        <v>2</v>
      </c>
      <c r="D34" s="5"/>
      <c r="E34" s="5">
        <v>25</v>
      </c>
      <c r="F34" s="11" t="s">
        <v>30</v>
      </c>
      <c r="G34" s="11">
        <v>5517</v>
      </c>
      <c r="H34" s="5">
        <v>2005</v>
      </c>
      <c r="I34" s="11">
        <v>0.1</v>
      </c>
      <c r="J34" s="11">
        <f t="shared" si="8"/>
        <v>55170</v>
      </c>
      <c r="K34" s="11">
        <v>16</v>
      </c>
      <c r="L34" s="11">
        <v>1</v>
      </c>
      <c r="M34" s="20">
        <f>(J34/$J$13)*H34*($C$1/L34)</f>
        <v>0.54826896567848116</v>
      </c>
      <c r="N34" s="90">
        <f t="shared" si="9"/>
        <v>3.4266810354905072E-2</v>
      </c>
      <c r="P34" s="62" t="s">
        <v>40</v>
      </c>
      <c r="Q34" s="63">
        <v>5</v>
      </c>
      <c r="R34" s="65">
        <f>AVERAGE(M93:M95)</f>
        <v>0.12654467792954968</v>
      </c>
      <c r="S34" s="95">
        <f>AVERAGE(N93:N95)</f>
        <v>5.272694913731237E-3</v>
      </c>
      <c r="T34" s="101">
        <f>STDEV(M93:M95)</f>
        <v>6.2103067131152943E-4</v>
      </c>
      <c r="U34" s="107">
        <f>STDEV(N93:N95)</f>
        <v>4.5663702236510891E-3</v>
      </c>
      <c r="V34" s="116">
        <f t="shared" ref="V34:V39" si="10">(Q34-Q33)*((R34+R33)/2)</f>
        <v>0.63272338964774844</v>
      </c>
      <c r="W34" s="70">
        <f>SUM(V34:V39)</f>
        <v>18.994140515653804</v>
      </c>
      <c r="X34" s="70">
        <f>SUM(V34:V36)</f>
        <v>7.9224645984574522</v>
      </c>
      <c r="Y34" s="117">
        <f>SUM(V37:V39)</f>
        <v>11.071675917196353</v>
      </c>
      <c r="Z34" s="111">
        <f>W34*12.011</f>
        <v>228.13862173351782</v>
      </c>
      <c r="AA34" s="74">
        <f t="shared" ref="AA34:AB34" si="11">X34*12.011</f>
        <v>95.156722292072459</v>
      </c>
      <c r="AB34" s="74">
        <f t="shared" si="11"/>
        <v>132.98189944144539</v>
      </c>
    </row>
    <row r="35" spans="1:28" s="11" customFormat="1" x14ac:dyDescent="0.25">
      <c r="A35" s="13">
        <v>739</v>
      </c>
      <c r="B35" s="5" t="s">
        <v>17</v>
      </c>
      <c r="C35" s="5">
        <v>2</v>
      </c>
      <c r="D35" s="5"/>
      <c r="E35" s="5">
        <v>25</v>
      </c>
      <c r="F35" s="11" t="s">
        <v>30</v>
      </c>
      <c r="G35" s="11">
        <v>4983</v>
      </c>
      <c r="H35" s="5">
        <v>2005</v>
      </c>
      <c r="I35" s="11">
        <v>0.1</v>
      </c>
      <c r="J35" s="11">
        <f t="shared" si="8"/>
        <v>49830</v>
      </c>
      <c r="K35" s="11">
        <v>16</v>
      </c>
      <c r="L35" s="11">
        <v>1</v>
      </c>
      <c r="M35" s="20">
        <f>(J35/$J$14)*H35*($C$1/L35)</f>
        <v>0.50457243386949224</v>
      </c>
      <c r="N35" s="90">
        <f t="shared" si="9"/>
        <v>3.1535777116843265E-2</v>
      </c>
      <c r="P35" s="62" t="s">
        <v>40</v>
      </c>
      <c r="Q35" s="63">
        <v>25</v>
      </c>
      <c r="R35" s="65">
        <f>AVERAGE(M96:M98)</f>
        <v>0.21284250463589113</v>
      </c>
      <c r="S35" s="95">
        <f>AVERAGE(N96:N98)</f>
        <v>1.3302656539743196E-2</v>
      </c>
      <c r="T35" s="101">
        <f>STDEV(M96:M98)</f>
        <v>1.312480973990938E-2</v>
      </c>
      <c r="U35" s="107">
        <f>STDEV(N96:N98)</f>
        <v>8.2030060874433623E-4</v>
      </c>
      <c r="V35" s="116">
        <f t="shared" si="10"/>
        <v>3.3938718256544083</v>
      </c>
      <c r="W35" s="69"/>
      <c r="X35" s="69"/>
      <c r="Y35" s="115"/>
      <c r="Z35" s="110"/>
      <c r="AA35" s="73"/>
      <c r="AB35" s="73"/>
    </row>
    <row r="36" spans="1:28" s="11" customFormat="1" x14ac:dyDescent="0.25">
      <c r="A36" s="13">
        <v>740</v>
      </c>
      <c r="B36" s="5" t="s">
        <v>18</v>
      </c>
      <c r="C36" s="5">
        <v>2</v>
      </c>
      <c r="D36" s="5"/>
      <c r="E36" s="5">
        <v>45</v>
      </c>
      <c r="F36" s="11" t="s">
        <v>30</v>
      </c>
      <c r="G36" s="11">
        <v>4766</v>
      </c>
      <c r="H36" s="5">
        <v>2001</v>
      </c>
      <c r="I36" s="11">
        <v>0.1</v>
      </c>
      <c r="J36" s="11">
        <f t="shared" si="8"/>
        <v>47660</v>
      </c>
      <c r="K36" s="11">
        <v>16</v>
      </c>
      <c r="L36" s="11">
        <v>1</v>
      </c>
      <c r="M36" s="20">
        <f>(J36/$J$15)*H36*($C$1/L36)</f>
        <v>0.46240769019650896</v>
      </c>
      <c r="N36" s="90">
        <f t="shared" si="9"/>
        <v>2.890048063728181E-2</v>
      </c>
      <c r="P36" s="62" t="s">
        <v>40</v>
      </c>
      <c r="Q36" s="63">
        <v>45</v>
      </c>
      <c r="R36" s="65">
        <f>AVERAGE(M99:M101)</f>
        <v>0.17674443367963835</v>
      </c>
      <c r="S36" s="95">
        <f>AVERAGE(N99:N101)</f>
        <v>1.1046527104977397E-2</v>
      </c>
      <c r="T36" s="101">
        <f>STDEV(M99:M101)</f>
        <v>2.9734211182532031E-2</v>
      </c>
      <c r="U36" s="107">
        <f>STDEV(N99:N101)</f>
        <v>1.8583881989082489E-3</v>
      </c>
      <c r="V36" s="116">
        <f t="shared" si="10"/>
        <v>3.8958693831552949</v>
      </c>
      <c r="W36" s="69"/>
      <c r="X36" s="69"/>
      <c r="Y36" s="115"/>
      <c r="Z36" s="110"/>
      <c r="AA36" s="73"/>
      <c r="AB36" s="73"/>
    </row>
    <row r="37" spans="1:28" s="11" customFormat="1" x14ac:dyDescent="0.25">
      <c r="A37" s="13">
        <v>741</v>
      </c>
      <c r="B37" s="5" t="s">
        <v>19</v>
      </c>
      <c r="C37" s="5">
        <v>2</v>
      </c>
      <c r="D37" s="5"/>
      <c r="E37" s="5">
        <v>45</v>
      </c>
      <c r="F37" s="11" t="s">
        <v>30</v>
      </c>
      <c r="G37" s="11">
        <v>4299</v>
      </c>
      <c r="H37" s="5">
        <v>2001</v>
      </c>
      <c r="I37" s="11">
        <v>0.1</v>
      </c>
      <c r="J37" s="11">
        <f t="shared" si="8"/>
        <v>42990</v>
      </c>
      <c r="K37" s="11">
        <v>16</v>
      </c>
      <c r="L37" s="11">
        <v>1</v>
      </c>
      <c r="M37" s="20">
        <f>(J37/$J$16)*H37*($C$1/L37)</f>
        <v>0.42670133928571424</v>
      </c>
      <c r="N37" s="90">
        <f t="shared" si="9"/>
        <v>2.666883370535714E-2</v>
      </c>
      <c r="P37" s="62" t="s">
        <v>40</v>
      </c>
      <c r="Q37" s="63">
        <v>75</v>
      </c>
      <c r="R37" s="65">
        <f>AVERAGE(M102:M104)</f>
        <v>0.15909500974361698</v>
      </c>
      <c r="S37" s="95">
        <f>AVERAGE(N102:N104)</f>
        <v>9.9434381089760614E-3</v>
      </c>
      <c r="T37" s="101">
        <f>STDEV(M102:M104)</f>
        <v>2.0117344760862514E-3</v>
      </c>
      <c r="U37" s="107">
        <f>STDEV(N102:N104)</f>
        <v>1.2573340475539071E-4</v>
      </c>
      <c r="V37" s="116">
        <f t="shared" si="10"/>
        <v>5.0375916513488299</v>
      </c>
      <c r="W37" s="69"/>
      <c r="X37" s="69"/>
      <c r="Y37" s="115"/>
      <c r="Z37" s="110"/>
      <c r="AA37" s="73"/>
      <c r="AB37" s="73"/>
    </row>
    <row r="38" spans="1:28" s="11" customFormat="1" x14ac:dyDescent="0.25">
      <c r="A38" s="13">
        <v>742</v>
      </c>
      <c r="B38" s="5" t="s">
        <v>20</v>
      </c>
      <c r="C38" s="5">
        <v>2</v>
      </c>
      <c r="D38" s="5"/>
      <c r="E38" s="5">
        <v>45</v>
      </c>
      <c r="F38" s="11" t="s">
        <v>30</v>
      </c>
      <c r="G38" s="11">
        <v>4998</v>
      </c>
      <c r="H38" s="5">
        <v>2001</v>
      </c>
      <c r="I38" s="11">
        <v>0.1</v>
      </c>
      <c r="J38" s="11">
        <f t="shared" si="8"/>
        <v>49980</v>
      </c>
      <c r="K38" s="11">
        <v>16</v>
      </c>
      <c r="L38" s="11">
        <v>1</v>
      </c>
      <c r="M38" s="20">
        <f>(J38/$J$17)*H38*($C$1/L38)</f>
        <v>0.48419922718553027</v>
      </c>
      <c r="N38" s="90">
        <f t="shared" si="9"/>
        <v>3.0262451699095642E-2</v>
      </c>
      <c r="P38" s="62" t="s">
        <v>40</v>
      </c>
      <c r="Q38" s="63">
        <v>100</v>
      </c>
      <c r="R38" s="65">
        <f>AVERAGE(M105:M107)</f>
        <v>0.11517232935556436</v>
      </c>
      <c r="S38" s="95">
        <f>AVERAGE(N105:N107)</f>
        <v>7.1982705847227725E-3</v>
      </c>
      <c r="T38" s="101">
        <f>STDEV(M105:M107)</f>
        <v>2.4788397353297003E-2</v>
      </c>
      <c r="U38" s="107">
        <f>STDEV(N105:N107)</f>
        <v>1.5492748345810627E-3</v>
      </c>
      <c r="V38" s="116">
        <f t="shared" si="10"/>
        <v>3.4283417387397668</v>
      </c>
      <c r="W38" s="69"/>
      <c r="X38" s="69"/>
      <c r="Y38" s="115"/>
      <c r="Z38" s="110"/>
      <c r="AA38" s="73"/>
      <c r="AB38" s="73"/>
    </row>
    <row r="39" spans="1:28" s="11" customFormat="1" ht="18.75" thickBot="1" x14ac:dyDescent="0.3">
      <c r="A39" s="13">
        <v>743</v>
      </c>
      <c r="B39" s="5" t="s">
        <v>21</v>
      </c>
      <c r="C39" s="5">
        <v>2</v>
      </c>
      <c r="D39" s="5"/>
      <c r="E39" s="5">
        <v>75</v>
      </c>
      <c r="F39" s="11" t="s">
        <v>30</v>
      </c>
      <c r="G39" s="11">
        <v>3488</v>
      </c>
      <c r="H39" s="5">
        <v>2009</v>
      </c>
      <c r="I39" s="11">
        <v>0.1</v>
      </c>
      <c r="J39" s="11">
        <f t="shared" si="8"/>
        <v>34880</v>
      </c>
      <c r="K39" s="11">
        <v>16</v>
      </c>
      <c r="L39" s="11">
        <v>1</v>
      </c>
      <c r="M39" s="20">
        <f>(J39/$J$18)*H39*($C$1/L39)</f>
        <v>0.32607973589941697</v>
      </c>
      <c r="N39" s="90">
        <f t="shared" si="9"/>
        <v>2.037998349371356E-2</v>
      </c>
      <c r="P39" s="67" t="s">
        <v>40</v>
      </c>
      <c r="Q39" s="68">
        <v>125</v>
      </c>
      <c r="R39" s="99">
        <f>AVERAGE(M108:M110)</f>
        <v>9.3287072813056079E-2</v>
      </c>
      <c r="S39" s="105">
        <f>AVERAGE(N108:N110)</f>
        <v>5.830442050816005E-3</v>
      </c>
      <c r="T39" s="102">
        <f>STDEV(M108:M110)</f>
        <v>4.9606702375808711E-3</v>
      </c>
      <c r="U39" s="108">
        <f>STDEV(N108:N110)</f>
        <v>3.1004188984880445E-4</v>
      </c>
      <c r="V39" s="118">
        <f t="shared" si="10"/>
        <v>2.6057425271077554</v>
      </c>
      <c r="W39" s="119"/>
      <c r="X39" s="119"/>
      <c r="Y39" s="120"/>
      <c r="Z39" s="110"/>
      <c r="AA39" s="73"/>
      <c r="AB39" s="73"/>
    </row>
    <row r="40" spans="1:28" s="11" customFormat="1" x14ac:dyDescent="0.25">
      <c r="A40" s="13">
        <v>744</v>
      </c>
      <c r="B40" s="5" t="s">
        <v>22</v>
      </c>
      <c r="C40" s="5">
        <v>2</v>
      </c>
      <c r="D40" s="5"/>
      <c r="E40" s="5">
        <v>75</v>
      </c>
      <c r="F40" s="11" t="s">
        <v>30</v>
      </c>
      <c r="G40" s="11">
        <v>3563</v>
      </c>
      <c r="H40" s="5">
        <v>2009</v>
      </c>
      <c r="I40" s="11">
        <v>0.1</v>
      </c>
      <c r="J40" s="11">
        <f t="shared" si="8"/>
        <v>35630</v>
      </c>
      <c r="K40" s="11">
        <v>16</v>
      </c>
      <c r="L40" s="11">
        <v>1</v>
      </c>
      <c r="M40" s="20">
        <f>(J40/$J$19)*H40*($C$1/L40)</f>
        <v>0.33635147084899636</v>
      </c>
      <c r="N40" s="90">
        <f t="shared" si="9"/>
        <v>2.1021966928062272E-2</v>
      </c>
    </row>
    <row r="41" spans="1:28" s="11" customFormat="1" x14ac:dyDescent="0.25">
      <c r="A41" s="13">
        <v>745</v>
      </c>
      <c r="B41" s="5" t="s">
        <v>23</v>
      </c>
      <c r="C41" s="5">
        <v>2</v>
      </c>
      <c r="D41" s="5"/>
      <c r="E41" s="5">
        <v>75</v>
      </c>
      <c r="F41" s="11" t="s">
        <v>30</v>
      </c>
      <c r="G41" s="11">
        <v>3219</v>
      </c>
      <c r="H41" s="5">
        <v>2009</v>
      </c>
      <c r="I41" s="11">
        <v>0.1</v>
      </c>
      <c r="J41" s="11">
        <f t="shared" si="8"/>
        <v>32190</v>
      </c>
      <c r="K41" s="11">
        <v>16</v>
      </c>
      <c r="L41" s="11">
        <v>1</v>
      </c>
      <c r="M41" s="20">
        <f>(J41/$J$20)*H41*($C$1/L41)</f>
        <v>0.31891384241770104</v>
      </c>
      <c r="N41" s="90">
        <f t="shared" si="9"/>
        <v>1.9932115151106315E-2</v>
      </c>
    </row>
    <row r="42" spans="1:28" s="11" customFormat="1" x14ac:dyDescent="0.25">
      <c r="A42" s="13">
        <v>746</v>
      </c>
      <c r="B42" s="5" t="s">
        <v>24</v>
      </c>
      <c r="C42" s="5">
        <v>2</v>
      </c>
      <c r="D42" s="5"/>
      <c r="E42" s="5">
        <v>100</v>
      </c>
      <c r="F42" s="11" t="s">
        <v>30</v>
      </c>
      <c r="G42" s="11">
        <v>2436</v>
      </c>
      <c r="H42" s="5">
        <v>2017</v>
      </c>
      <c r="I42" s="11">
        <v>0.1</v>
      </c>
      <c r="J42" s="11">
        <f t="shared" si="8"/>
        <v>24360</v>
      </c>
      <c r="K42" s="11">
        <v>16</v>
      </c>
      <c r="L42" s="11">
        <v>1</v>
      </c>
      <c r="M42" s="20">
        <f>(J42/$J$21)*H42*($C$1/L42)</f>
        <v>0.23727638815489749</v>
      </c>
      <c r="N42" s="90">
        <f t="shared" si="9"/>
        <v>1.4829774259681093E-2</v>
      </c>
    </row>
    <row r="43" spans="1:28" s="11" customFormat="1" x14ac:dyDescent="0.25">
      <c r="A43" s="13">
        <v>747</v>
      </c>
      <c r="B43" s="5" t="s">
        <v>25</v>
      </c>
      <c r="C43" s="5">
        <v>2</v>
      </c>
      <c r="D43" s="5"/>
      <c r="E43" s="5">
        <v>100</v>
      </c>
      <c r="F43" s="11" t="s">
        <v>30</v>
      </c>
      <c r="G43" s="11">
        <v>2281</v>
      </c>
      <c r="H43" s="5">
        <v>2017</v>
      </c>
      <c r="I43" s="11">
        <v>0.1</v>
      </c>
      <c r="J43" s="11">
        <f t="shared" si="8"/>
        <v>22810</v>
      </c>
      <c r="K43" s="11">
        <v>16</v>
      </c>
      <c r="L43" s="11">
        <v>1</v>
      </c>
      <c r="M43" s="20">
        <f>(J43/$J$22)*H43*($C$1/L43)</f>
        <v>0.21921067010679998</v>
      </c>
      <c r="N43" s="90">
        <f t="shared" si="9"/>
        <v>1.3700666881674999E-2</v>
      </c>
    </row>
    <row r="44" spans="1:28" s="11" customFormat="1" x14ac:dyDescent="0.25">
      <c r="A44" s="13">
        <v>748</v>
      </c>
      <c r="B44" s="5" t="s">
        <v>26</v>
      </c>
      <c r="C44" s="5">
        <v>2</v>
      </c>
      <c r="D44" s="5"/>
      <c r="E44" s="5">
        <v>100</v>
      </c>
      <c r="F44" s="11" t="s">
        <v>30</v>
      </c>
      <c r="G44" s="11">
        <v>2355</v>
      </c>
      <c r="H44" s="5">
        <v>2017</v>
      </c>
      <c r="I44" s="11">
        <v>0.1</v>
      </c>
      <c r="J44" s="11">
        <f t="shared" si="8"/>
        <v>23550</v>
      </c>
      <c r="K44" s="11">
        <v>16</v>
      </c>
      <c r="L44" s="11">
        <v>1</v>
      </c>
      <c r="M44" s="20">
        <f>(J44/$J$23)*H44*($C$1/L44)</f>
        <v>0.21897939825687596</v>
      </c>
      <c r="N44" s="90">
        <f t="shared" si="9"/>
        <v>1.3686212391054747E-2</v>
      </c>
    </row>
    <row r="45" spans="1:28" s="11" customFormat="1" x14ac:dyDescent="0.25">
      <c r="A45" s="13">
        <v>749</v>
      </c>
      <c r="B45" s="5" t="s">
        <v>27</v>
      </c>
      <c r="C45" s="5">
        <v>2</v>
      </c>
      <c r="D45" s="5"/>
      <c r="E45" s="5">
        <v>125</v>
      </c>
      <c r="F45" s="11" t="s">
        <v>30</v>
      </c>
      <c r="G45" s="11">
        <v>1422</v>
      </c>
      <c r="H45" s="5">
        <v>2035</v>
      </c>
      <c r="I45" s="11">
        <v>0.1</v>
      </c>
      <c r="J45" s="11">
        <f t="shared" si="8"/>
        <v>14220</v>
      </c>
      <c r="K45" s="11">
        <v>16</v>
      </c>
      <c r="L45" s="11">
        <v>1</v>
      </c>
      <c r="M45" s="20">
        <f>(J45/$J$24)*H45*($C$1/L45)</f>
        <v>0.13748727947504302</v>
      </c>
      <c r="N45" s="90">
        <f t="shared" si="9"/>
        <v>8.5929549671901889E-3</v>
      </c>
    </row>
    <row r="46" spans="1:28" s="11" customFormat="1" x14ac:dyDescent="0.25">
      <c r="A46" s="13">
        <v>750</v>
      </c>
      <c r="B46" s="5" t="s">
        <v>28</v>
      </c>
      <c r="C46" s="5">
        <v>2</v>
      </c>
      <c r="D46" s="5"/>
      <c r="E46" s="5">
        <v>125</v>
      </c>
      <c r="F46" s="11" t="s">
        <v>30</v>
      </c>
      <c r="G46" s="11">
        <v>1392</v>
      </c>
      <c r="H46" s="5">
        <v>2035</v>
      </c>
      <c r="I46" s="11">
        <v>0.1</v>
      </c>
      <c r="J46" s="11">
        <f t="shared" si="8"/>
        <v>13920</v>
      </c>
      <c r="K46" s="11">
        <v>16</v>
      </c>
      <c r="L46" s="11">
        <v>1</v>
      </c>
      <c r="M46" s="20">
        <f>(J46/$J$25)*H46*($C$1/L46)</f>
        <v>0.13479454121027115</v>
      </c>
      <c r="N46" s="90">
        <f t="shared" si="9"/>
        <v>8.424658825641947E-3</v>
      </c>
    </row>
    <row r="47" spans="1:28" s="11" customFormat="1" x14ac:dyDescent="0.25">
      <c r="A47" s="13">
        <v>751</v>
      </c>
      <c r="B47" s="5" t="s">
        <v>29</v>
      </c>
      <c r="C47" s="5">
        <v>2</v>
      </c>
      <c r="D47" s="5"/>
      <c r="E47" s="5">
        <v>125</v>
      </c>
      <c r="F47" s="11" t="s">
        <v>30</v>
      </c>
      <c r="G47" s="11">
        <v>1488</v>
      </c>
      <c r="H47" s="5">
        <v>2035</v>
      </c>
      <c r="I47" s="11">
        <v>0.1</v>
      </c>
      <c r="J47" s="11">
        <f t="shared" si="8"/>
        <v>14880</v>
      </c>
      <c r="K47" s="11">
        <v>16</v>
      </c>
      <c r="L47" s="11">
        <v>1</v>
      </c>
      <c r="M47" s="20">
        <f>(J47/$J$26)*H47*($C$1/L47)</f>
        <v>0.15158991215641826</v>
      </c>
      <c r="N47" s="90">
        <f t="shared" si="9"/>
        <v>9.4743695097761413E-3</v>
      </c>
    </row>
    <row r="48" spans="1:28" s="11" customFormat="1" x14ac:dyDescent="0.25">
      <c r="A48" s="13"/>
      <c r="B48" s="5"/>
      <c r="C48" s="5"/>
      <c r="D48" s="5"/>
      <c r="E48" s="5"/>
      <c r="H48" s="5"/>
      <c r="M48" s="40"/>
      <c r="N48" s="90"/>
    </row>
    <row r="49" spans="1:14" s="11" customFormat="1" x14ac:dyDescent="0.25">
      <c r="A49" s="13"/>
      <c r="B49" s="5"/>
      <c r="C49" s="5"/>
      <c r="D49" s="5"/>
      <c r="E49" s="5"/>
      <c r="H49" s="5"/>
      <c r="M49" s="40"/>
      <c r="N49" s="90"/>
    </row>
    <row r="50" spans="1:14" s="11" customFormat="1" x14ac:dyDescent="0.25">
      <c r="A50" s="13"/>
      <c r="B50" s="5"/>
      <c r="C50" s="5"/>
      <c r="D50" s="5"/>
      <c r="E50" s="5"/>
      <c r="H50" s="5"/>
      <c r="M50" s="40"/>
      <c r="N50" s="90"/>
    </row>
    <row r="51" spans="1:14" s="11" customFormat="1" x14ac:dyDescent="0.25">
      <c r="A51" s="13">
        <v>752</v>
      </c>
      <c r="B51" s="5" t="s">
        <v>11</v>
      </c>
      <c r="C51" s="5">
        <v>2</v>
      </c>
      <c r="D51" s="5"/>
      <c r="E51" s="5">
        <v>5</v>
      </c>
      <c r="F51" s="11" t="s">
        <v>38</v>
      </c>
      <c r="G51" s="11">
        <v>2588</v>
      </c>
      <c r="H51" s="5">
        <v>2004</v>
      </c>
      <c r="I51" s="11">
        <v>0.4</v>
      </c>
      <c r="J51" s="11">
        <f t="shared" ref="J51:J68" si="12">G51/I51</f>
        <v>6470</v>
      </c>
      <c r="K51" s="11">
        <v>16</v>
      </c>
      <c r="L51" s="11">
        <v>1</v>
      </c>
      <c r="M51" s="20"/>
      <c r="N51" s="90">
        <f t="shared" si="9"/>
        <v>0</v>
      </c>
    </row>
    <row r="52" spans="1:14" s="11" customFormat="1" x14ac:dyDescent="0.25">
      <c r="A52" s="13">
        <v>753</v>
      </c>
      <c r="B52" s="5" t="s">
        <v>13</v>
      </c>
      <c r="C52" s="5">
        <v>2</v>
      </c>
      <c r="D52" s="5"/>
      <c r="E52" s="5">
        <v>5</v>
      </c>
      <c r="F52" s="11" t="s">
        <v>38</v>
      </c>
      <c r="G52" s="11">
        <v>1682</v>
      </c>
      <c r="H52" s="5">
        <v>2004</v>
      </c>
      <c r="I52" s="11">
        <v>0.4</v>
      </c>
      <c r="J52" s="11">
        <f t="shared" si="12"/>
        <v>4205</v>
      </c>
      <c r="K52" s="11">
        <v>16</v>
      </c>
      <c r="L52" s="11">
        <v>1</v>
      </c>
      <c r="M52" s="20">
        <f>(J52/$J$10)*H52*($C$1/L52)</f>
        <v>4.3624749457891347E-2</v>
      </c>
      <c r="N52" s="90">
        <f t="shared" si="9"/>
        <v>2.7265468411182092E-3</v>
      </c>
    </row>
    <row r="53" spans="1:14" s="11" customFormat="1" x14ac:dyDescent="0.25">
      <c r="A53" s="13">
        <v>754</v>
      </c>
      <c r="B53" s="5" t="s">
        <v>14</v>
      </c>
      <c r="C53" s="5">
        <v>2</v>
      </c>
      <c r="D53" s="5"/>
      <c r="E53" s="5">
        <v>5</v>
      </c>
      <c r="F53" s="11" t="s">
        <v>38</v>
      </c>
      <c r="G53" s="11">
        <v>1362</v>
      </c>
      <c r="H53" s="5">
        <v>2004</v>
      </c>
      <c r="I53" s="11">
        <v>0.4</v>
      </c>
      <c r="J53" s="11">
        <f t="shared" si="12"/>
        <v>3405</v>
      </c>
      <c r="K53" s="11">
        <v>16</v>
      </c>
      <c r="L53" s="11">
        <v>1</v>
      </c>
      <c r="M53" s="20">
        <f>(J53/$J$11)*H53*($C$1/L53)</f>
        <v>5.9554698152356485E-2</v>
      </c>
      <c r="N53" s="90">
        <f t="shared" si="9"/>
        <v>3.7221686345222803E-3</v>
      </c>
    </row>
    <row r="54" spans="1:14" s="11" customFormat="1" x14ac:dyDescent="0.25">
      <c r="A54" s="13">
        <v>755</v>
      </c>
      <c r="B54" s="5" t="s">
        <v>15</v>
      </c>
      <c r="C54" s="5">
        <v>2</v>
      </c>
      <c r="D54" s="5"/>
      <c r="E54" s="5">
        <v>25</v>
      </c>
      <c r="F54" s="11" t="s">
        <v>38</v>
      </c>
      <c r="G54" s="11">
        <v>2214</v>
      </c>
      <c r="H54" s="5">
        <v>2005</v>
      </c>
      <c r="I54" s="11">
        <v>0.4</v>
      </c>
      <c r="J54" s="11">
        <f t="shared" si="12"/>
        <v>5535</v>
      </c>
      <c r="K54" s="11">
        <v>16</v>
      </c>
      <c r="L54" s="11">
        <v>1</v>
      </c>
      <c r="M54" s="20">
        <f>(J54/$J$12)*H54*($C$1/L54)</f>
        <v>5.7962156076313609E-2</v>
      </c>
      <c r="N54" s="90">
        <f t="shared" si="9"/>
        <v>3.6226347547696006E-3</v>
      </c>
    </row>
    <row r="55" spans="1:14" s="11" customFormat="1" x14ac:dyDescent="0.25">
      <c r="A55" s="13">
        <v>756</v>
      </c>
      <c r="B55" s="5" t="s">
        <v>16</v>
      </c>
      <c r="C55" s="5">
        <v>2</v>
      </c>
      <c r="D55" s="5"/>
      <c r="E55" s="5">
        <v>25</v>
      </c>
      <c r="F55" s="11" t="s">
        <v>38</v>
      </c>
      <c r="G55" s="11">
        <v>1948</v>
      </c>
      <c r="H55" s="5">
        <v>2005</v>
      </c>
      <c r="I55" s="11">
        <v>0.4</v>
      </c>
      <c r="J55" s="11">
        <f t="shared" si="12"/>
        <v>4870</v>
      </c>
      <c r="K55" s="11">
        <v>16</v>
      </c>
      <c r="L55" s="11">
        <v>1</v>
      </c>
      <c r="M55" s="20">
        <f>(J55/$J$13)*H55*($C$1/L55)</f>
        <v>4.8397133638829144E-2</v>
      </c>
      <c r="N55" s="90">
        <f t="shared" si="9"/>
        <v>3.0248208524268215E-3</v>
      </c>
    </row>
    <row r="56" spans="1:14" s="11" customFormat="1" x14ac:dyDescent="0.25">
      <c r="A56" s="13">
        <v>757</v>
      </c>
      <c r="B56" s="5" t="s">
        <v>17</v>
      </c>
      <c r="C56" s="5">
        <v>2</v>
      </c>
      <c r="D56" s="5"/>
      <c r="E56" s="5">
        <v>25</v>
      </c>
      <c r="F56" s="11" t="s">
        <v>38</v>
      </c>
      <c r="G56" s="11">
        <v>2028</v>
      </c>
      <c r="H56" s="5">
        <v>2005</v>
      </c>
      <c r="I56" s="11">
        <v>0.4</v>
      </c>
      <c r="J56" s="11">
        <f t="shared" si="12"/>
        <v>5070</v>
      </c>
      <c r="K56" s="11">
        <v>16</v>
      </c>
      <c r="L56" s="11">
        <v>1</v>
      </c>
      <c r="M56" s="20">
        <f>(J56/$J$14)*H56*($C$1/L56)</f>
        <v>5.13381946561976E-2</v>
      </c>
      <c r="N56" s="90">
        <f t="shared" si="9"/>
        <v>3.20863716601235E-3</v>
      </c>
    </row>
    <row r="57" spans="1:14" s="11" customFormat="1" x14ac:dyDescent="0.25">
      <c r="A57" s="13">
        <v>758</v>
      </c>
      <c r="B57" s="5" t="s">
        <v>18</v>
      </c>
      <c r="C57" s="5">
        <v>2</v>
      </c>
      <c r="D57" s="5"/>
      <c r="E57" s="5">
        <v>45</v>
      </c>
      <c r="F57" s="11" t="s">
        <v>38</v>
      </c>
      <c r="G57" s="11">
        <v>1761</v>
      </c>
      <c r="H57" s="5">
        <v>2001</v>
      </c>
      <c r="I57" s="11">
        <v>0.4</v>
      </c>
      <c r="J57" s="11">
        <f t="shared" si="12"/>
        <v>4402.5</v>
      </c>
      <c r="K57" s="11">
        <v>16</v>
      </c>
      <c r="L57" s="11">
        <v>1</v>
      </c>
      <c r="M57" s="20">
        <f>(J57/$J$15)*H57*($C$1/L57)</f>
        <v>4.2714012926775721E-2</v>
      </c>
      <c r="N57" s="90">
        <f t="shared" si="9"/>
        <v>2.6696258079234826E-3</v>
      </c>
    </row>
    <row r="58" spans="1:14" s="11" customFormat="1" x14ac:dyDescent="0.25">
      <c r="A58" s="13">
        <v>759</v>
      </c>
      <c r="B58" s="5" t="s">
        <v>19</v>
      </c>
      <c r="C58" s="5">
        <v>2</v>
      </c>
      <c r="D58" s="5"/>
      <c r="E58" s="5">
        <v>45</v>
      </c>
      <c r="F58" s="11" t="s">
        <v>38</v>
      </c>
      <c r="G58" s="11">
        <v>1471</v>
      </c>
      <c r="H58" s="5">
        <v>2001</v>
      </c>
      <c r="I58" s="11">
        <v>0.4</v>
      </c>
      <c r="J58" s="11">
        <f t="shared" si="12"/>
        <v>3677.5</v>
      </c>
      <c r="K58" s="11">
        <v>16</v>
      </c>
      <c r="L58" s="11">
        <v>1</v>
      </c>
      <c r="M58" s="20">
        <f>(J58/$J$16)*H58*($C$1/L58)</f>
        <v>3.6501376488095247E-2</v>
      </c>
      <c r="N58" s="90">
        <f t="shared" si="9"/>
        <v>2.2813360305059529E-3</v>
      </c>
    </row>
    <row r="59" spans="1:14" s="11" customFormat="1" x14ac:dyDescent="0.25">
      <c r="A59" s="13">
        <v>760</v>
      </c>
      <c r="B59" s="5" t="s">
        <v>20</v>
      </c>
      <c r="C59" s="5">
        <v>2</v>
      </c>
      <c r="D59" s="5"/>
      <c r="E59" s="5">
        <v>45</v>
      </c>
      <c r="F59" s="11" t="s">
        <v>38</v>
      </c>
      <c r="G59" s="11">
        <v>2015</v>
      </c>
      <c r="H59" s="5">
        <v>2001</v>
      </c>
      <c r="I59" s="11">
        <v>0.4</v>
      </c>
      <c r="J59" s="11">
        <f t="shared" si="12"/>
        <v>5037.5</v>
      </c>
      <c r="K59" s="11">
        <v>16</v>
      </c>
      <c r="L59" s="11">
        <v>1</v>
      </c>
      <c r="M59" s="20">
        <f>(J59/$J$17)*H59*($C$1/L59)</f>
        <v>4.8802593176212668E-2</v>
      </c>
      <c r="N59" s="90">
        <f t="shared" si="9"/>
        <v>3.0501620735132917E-3</v>
      </c>
    </row>
    <row r="60" spans="1:14" s="11" customFormat="1" x14ac:dyDescent="0.25">
      <c r="A60" s="13">
        <v>761</v>
      </c>
      <c r="B60" s="5" t="s">
        <v>21</v>
      </c>
      <c r="C60" s="5">
        <v>2</v>
      </c>
      <c r="D60" s="5"/>
      <c r="E60" s="5">
        <v>75</v>
      </c>
      <c r="F60" s="11" t="s">
        <v>38</v>
      </c>
      <c r="G60" s="11">
        <v>769</v>
      </c>
      <c r="H60" s="5">
        <v>2009</v>
      </c>
      <c r="I60" s="11">
        <v>0.4</v>
      </c>
      <c r="J60" s="11">
        <f t="shared" si="12"/>
        <v>1922.5</v>
      </c>
      <c r="K60" s="11">
        <v>16</v>
      </c>
      <c r="L60" s="11">
        <v>1</v>
      </c>
      <c r="M60" s="20">
        <f>(J60/$J$18)*H60*($C$1/L60)</f>
        <v>1.7972714801222169E-2</v>
      </c>
      <c r="N60" s="90">
        <f t="shared" si="9"/>
        <v>1.1232946750763856E-3</v>
      </c>
    </row>
    <row r="61" spans="1:14" s="11" customFormat="1" x14ac:dyDescent="0.25">
      <c r="A61" s="13">
        <v>762</v>
      </c>
      <c r="B61" s="5" t="s">
        <v>22</v>
      </c>
      <c r="C61" s="5">
        <v>2</v>
      </c>
      <c r="D61" s="5"/>
      <c r="E61" s="5">
        <v>75</v>
      </c>
      <c r="F61" s="11" t="s">
        <v>38</v>
      </c>
      <c r="G61" s="11">
        <v>819</v>
      </c>
      <c r="H61" s="5">
        <v>2009</v>
      </c>
      <c r="I61" s="11">
        <v>0.4</v>
      </c>
      <c r="J61" s="11">
        <f t="shared" si="12"/>
        <v>2047.5</v>
      </c>
      <c r="K61" s="11">
        <v>16</v>
      </c>
      <c r="L61" s="11">
        <v>1</v>
      </c>
      <c r="M61" s="20">
        <f>(J61/$J$19)*H61*($C$1/L61)</f>
        <v>1.9328645426980637E-2</v>
      </c>
      <c r="N61" s="90">
        <f t="shared" si="9"/>
        <v>1.2080403391862898E-3</v>
      </c>
    </row>
    <row r="62" spans="1:14" s="11" customFormat="1" x14ac:dyDescent="0.25">
      <c r="A62" s="13">
        <v>763</v>
      </c>
      <c r="B62" s="5" t="s">
        <v>23</v>
      </c>
      <c r="C62" s="5">
        <v>2</v>
      </c>
      <c r="D62" s="5"/>
      <c r="E62" s="5">
        <v>75</v>
      </c>
      <c r="F62" s="11" t="s">
        <v>38</v>
      </c>
      <c r="G62" s="11">
        <v>713</v>
      </c>
      <c r="H62" s="5">
        <v>2009</v>
      </c>
      <c r="I62" s="11">
        <v>0.4</v>
      </c>
      <c r="J62" s="11">
        <f t="shared" si="12"/>
        <v>1782.5</v>
      </c>
      <c r="K62" s="11">
        <v>16</v>
      </c>
      <c r="L62" s="11">
        <v>1</v>
      </c>
      <c r="M62" s="20">
        <f>(J62/$J$20)*H62*($C$1/L62)</f>
        <v>1.7659643495170928E-2</v>
      </c>
      <c r="N62" s="90">
        <f t="shared" si="9"/>
        <v>1.103727718448183E-3</v>
      </c>
    </row>
    <row r="63" spans="1:14" s="11" customFormat="1" x14ac:dyDescent="0.25">
      <c r="A63" s="13">
        <v>764</v>
      </c>
      <c r="B63" s="5" t="s">
        <v>24</v>
      </c>
      <c r="C63" s="5">
        <v>2</v>
      </c>
      <c r="D63" s="5"/>
      <c r="E63" s="5">
        <v>100</v>
      </c>
      <c r="F63" s="11" t="s">
        <v>38</v>
      </c>
      <c r="G63" s="11">
        <v>359</v>
      </c>
      <c r="H63" s="5">
        <v>2017</v>
      </c>
      <c r="I63" s="11">
        <v>0.4</v>
      </c>
      <c r="J63" s="11">
        <f t="shared" si="12"/>
        <v>897.5</v>
      </c>
      <c r="K63" s="11">
        <v>16</v>
      </c>
      <c r="L63" s="11">
        <v>1</v>
      </c>
      <c r="M63" s="20">
        <f>(J63/$J$21)*H63*($C$1/L63)</f>
        <v>8.7420179954441936E-3</v>
      </c>
      <c r="N63" s="90">
        <f t="shared" si="9"/>
        <v>5.463761247152621E-4</v>
      </c>
    </row>
    <row r="64" spans="1:14" s="11" customFormat="1" x14ac:dyDescent="0.25">
      <c r="A64" s="13">
        <v>765</v>
      </c>
      <c r="B64" s="5" t="s">
        <v>25</v>
      </c>
      <c r="C64" s="5">
        <v>2</v>
      </c>
      <c r="D64" s="5"/>
      <c r="E64" s="5">
        <v>100</v>
      </c>
      <c r="F64" s="11" t="s">
        <v>38</v>
      </c>
      <c r="G64" s="11">
        <v>326</v>
      </c>
      <c r="H64" s="5">
        <v>2017</v>
      </c>
      <c r="I64" s="11">
        <v>0.4</v>
      </c>
      <c r="J64" s="11">
        <f t="shared" si="12"/>
        <v>815</v>
      </c>
      <c r="K64" s="11">
        <v>16</v>
      </c>
      <c r="L64" s="11">
        <v>1</v>
      </c>
      <c r="M64" s="20">
        <f>(J64/$J$22)*H64*($C$1/L64)</f>
        <v>7.8323847495415152E-3</v>
      </c>
      <c r="N64" s="90">
        <f t="shared" si="9"/>
        <v>4.895240468463447E-4</v>
      </c>
    </row>
    <row r="65" spans="1:14" s="11" customFormat="1" x14ac:dyDescent="0.25">
      <c r="A65" s="13">
        <v>766</v>
      </c>
      <c r="B65" s="5" t="s">
        <v>26</v>
      </c>
      <c r="C65" s="5">
        <v>2</v>
      </c>
      <c r="D65" s="5"/>
      <c r="E65" s="5">
        <v>100</v>
      </c>
      <c r="F65" s="11" t="s">
        <v>38</v>
      </c>
      <c r="G65" s="11">
        <v>344</v>
      </c>
      <c r="H65" s="5">
        <v>2017</v>
      </c>
      <c r="I65" s="11">
        <v>0.4</v>
      </c>
      <c r="J65" s="11">
        <f t="shared" si="12"/>
        <v>860</v>
      </c>
      <c r="K65" s="11">
        <v>16</v>
      </c>
      <c r="L65" s="11">
        <v>1</v>
      </c>
      <c r="M65" s="20">
        <f>(J65/$J$23)*H65*($C$1/L65)</f>
        <v>7.9966998938816695E-3</v>
      </c>
      <c r="N65" s="90">
        <f t="shared" si="9"/>
        <v>4.9979374336760435E-4</v>
      </c>
    </row>
    <row r="66" spans="1:14" s="11" customFormat="1" x14ac:dyDescent="0.25">
      <c r="A66" s="13">
        <v>767</v>
      </c>
      <c r="B66" s="5" t="s">
        <v>27</v>
      </c>
      <c r="C66" s="5">
        <v>2</v>
      </c>
      <c r="D66" s="5"/>
      <c r="E66" s="5">
        <v>125</v>
      </c>
      <c r="F66" s="11" t="s">
        <v>38</v>
      </c>
      <c r="G66" s="11">
        <v>155</v>
      </c>
      <c r="H66" s="5">
        <v>2035</v>
      </c>
      <c r="I66" s="11">
        <v>0.4</v>
      </c>
      <c r="J66" s="11">
        <f t="shared" si="12"/>
        <v>387.5</v>
      </c>
      <c r="K66" s="11">
        <v>16</v>
      </c>
      <c r="L66" s="11">
        <v>1</v>
      </c>
      <c r="M66" s="20">
        <f>(J66/$J$24)*H66*($C$1/L66)</f>
        <v>3.7465767086201952E-3</v>
      </c>
      <c r="N66" s="90">
        <f t="shared" si="9"/>
        <v>2.341610442887622E-4</v>
      </c>
    </row>
    <row r="67" spans="1:14" s="11" customFormat="1" x14ac:dyDescent="0.25">
      <c r="A67" s="13">
        <v>768</v>
      </c>
      <c r="B67" s="5" t="s">
        <v>28</v>
      </c>
      <c r="C67" s="5">
        <v>2</v>
      </c>
      <c r="D67" s="5"/>
      <c r="E67" s="5">
        <v>125</v>
      </c>
      <c r="F67" s="11" t="s">
        <v>38</v>
      </c>
      <c r="G67" s="11">
        <v>164</v>
      </c>
      <c r="H67" s="5">
        <v>2035</v>
      </c>
      <c r="I67" s="11">
        <v>0.4</v>
      </c>
      <c r="J67" s="11">
        <f t="shared" si="12"/>
        <v>410</v>
      </c>
      <c r="K67" s="11">
        <v>16</v>
      </c>
      <c r="L67" s="11">
        <v>1</v>
      </c>
      <c r="M67" s="20">
        <f>(J67/$J$25)*H67*($C$1/L67)</f>
        <v>3.9702415155324121E-3</v>
      </c>
      <c r="N67" s="90">
        <f t="shared" si="9"/>
        <v>2.4814009472077576E-4</v>
      </c>
    </row>
    <row r="68" spans="1:14" s="11" customFormat="1" x14ac:dyDescent="0.25">
      <c r="A68" s="13">
        <v>769</v>
      </c>
      <c r="B68" s="5" t="s">
        <v>29</v>
      </c>
      <c r="C68" s="5">
        <v>2</v>
      </c>
      <c r="D68" s="5"/>
      <c r="E68" s="5">
        <v>125</v>
      </c>
      <c r="F68" s="11" t="s">
        <v>38</v>
      </c>
      <c r="G68" s="11">
        <v>184</v>
      </c>
      <c r="H68" s="5">
        <v>2035</v>
      </c>
      <c r="I68" s="11">
        <v>0.4</v>
      </c>
      <c r="J68" s="11">
        <f t="shared" si="12"/>
        <v>460</v>
      </c>
      <c r="K68" s="11">
        <v>16</v>
      </c>
      <c r="L68" s="11">
        <v>1</v>
      </c>
      <c r="M68" s="20">
        <f>(J68/$J$26)*H68*($C$1/L68)</f>
        <v>4.6862472844054022E-3</v>
      </c>
      <c r="N68" s="90">
        <f t="shared" si="9"/>
        <v>2.9289045527533764E-4</v>
      </c>
    </row>
    <row r="69" spans="1:14" s="11" customFormat="1" x14ac:dyDescent="0.25">
      <c r="A69" s="13"/>
      <c r="B69" s="5"/>
      <c r="C69" s="5"/>
      <c r="D69" s="5"/>
      <c r="E69" s="5"/>
      <c r="H69" s="5"/>
      <c r="M69" s="40"/>
      <c r="N69" s="90"/>
    </row>
    <row r="70" spans="1:14" s="11" customFormat="1" x14ac:dyDescent="0.25">
      <c r="A70" s="13"/>
      <c r="B70" s="5"/>
      <c r="C70" s="5"/>
      <c r="D70" s="5"/>
      <c r="E70" s="5"/>
      <c r="H70" s="5"/>
      <c r="M70" s="40"/>
      <c r="N70" s="90"/>
    </row>
    <row r="71" spans="1:14" s="11" customFormat="1" x14ac:dyDescent="0.25">
      <c r="A71" s="13"/>
      <c r="B71" s="5"/>
      <c r="C71" s="5"/>
      <c r="D71" s="5"/>
      <c r="E71" s="5"/>
      <c r="H71" s="5"/>
      <c r="M71" s="40"/>
      <c r="N71" s="90"/>
    </row>
    <row r="72" spans="1:14" s="11" customFormat="1" ht="19.5" customHeight="1" x14ac:dyDescent="0.25">
      <c r="A72" s="13">
        <v>770</v>
      </c>
      <c r="B72" s="5" t="s">
        <v>11</v>
      </c>
      <c r="C72" s="5">
        <v>2</v>
      </c>
      <c r="D72" s="5"/>
      <c r="E72" s="5">
        <v>5</v>
      </c>
      <c r="F72" s="11" t="s">
        <v>39</v>
      </c>
      <c r="G72" s="11">
        <v>2710</v>
      </c>
      <c r="H72" s="5">
        <v>2004</v>
      </c>
      <c r="I72" s="11">
        <v>0.4</v>
      </c>
      <c r="J72" s="11">
        <f t="shared" ref="J72:J89" si="13">G72/I72</f>
        <v>6775</v>
      </c>
      <c r="K72" s="11">
        <v>16</v>
      </c>
      <c r="L72" s="11">
        <v>1</v>
      </c>
      <c r="M72" s="20"/>
      <c r="N72" s="90">
        <f t="shared" si="9"/>
        <v>0</v>
      </c>
    </row>
    <row r="73" spans="1:14" s="11" customFormat="1" x14ac:dyDescent="0.25">
      <c r="A73" s="13">
        <v>771</v>
      </c>
      <c r="B73" s="5" t="s">
        <v>13</v>
      </c>
      <c r="C73" s="5">
        <v>2</v>
      </c>
      <c r="D73" s="5"/>
      <c r="E73" s="5">
        <v>5</v>
      </c>
      <c r="F73" s="11" t="s">
        <v>39</v>
      </c>
      <c r="G73" s="11">
        <v>3669</v>
      </c>
      <c r="H73" s="5">
        <v>2004</v>
      </c>
      <c r="I73" s="11">
        <v>0.4</v>
      </c>
      <c r="J73" s="11">
        <f t="shared" si="13"/>
        <v>9172.5</v>
      </c>
      <c r="K73" s="11">
        <v>16</v>
      </c>
      <c r="L73" s="11">
        <v>1</v>
      </c>
      <c r="M73" s="20">
        <f>(J73/$J$10)*H73*($C$1/L73)</f>
        <v>9.5160050987516842E-2</v>
      </c>
      <c r="N73" s="90">
        <f t="shared" si="9"/>
        <v>5.9475031867198026E-3</v>
      </c>
    </row>
    <row r="74" spans="1:14" s="11" customFormat="1" x14ac:dyDescent="0.25">
      <c r="A74" s="13">
        <v>772</v>
      </c>
      <c r="B74" s="5" t="s">
        <v>14</v>
      </c>
      <c r="C74" s="5">
        <v>2</v>
      </c>
      <c r="D74" s="5"/>
      <c r="E74" s="5">
        <v>5</v>
      </c>
      <c r="F74" s="11" t="s">
        <v>39</v>
      </c>
      <c r="G74" s="11">
        <v>1534</v>
      </c>
      <c r="H74" s="5">
        <v>2004</v>
      </c>
      <c r="I74" s="11">
        <v>0.4</v>
      </c>
      <c r="J74" s="11">
        <f t="shared" si="13"/>
        <v>3835</v>
      </c>
      <c r="K74" s="11">
        <v>16</v>
      </c>
      <c r="L74" s="11">
        <v>1</v>
      </c>
      <c r="M74" s="20">
        <f>(J74/$J$11)*H74*($C$1/L74)</f>
        <v>6.7075555775121046E-2</v>
      </c>
      <c r="N74" s="90">
        <f t="shared" si="9"/>
        <v>4.1922222359450654E-3</v>
      </c>
    </row>
    <row r="75" spans="1:14" s="11" customFormat="1" x14ac:dyDescent="0.25">
      <c r="A75" s="13">
        <v>773</v>
      </c>
      <c r="B75" s="5" t="s">
        <v>15</v>
      </c>
      <c r="C75" s="5">
        <v>2</v>
      </c>
      <c r="D75" s="5"/>
      <c r="E75" s="5">
        <v>25</v>
      </c>
      <c r="F75" s="11" t="s">
        <v>39</v>
      </c>
      <c r="G75" s="11">
        <v>2151</v>
      </c>
      <c r="H75" s="5">
        <v>2005</v>
      </c>
      <c r="I75" s="11">
        <v>0.4</v>
      </c>
      <c r="J75" s="11">
        <f t="shared" si="13"/>
        <v>5377.5</v>
      </c>
      <c r="K75" s="11">
        <v>16</v>
      </c>
      <c r="L75" s="11">
        <v>1</v>
      </c>
      <c r="M75" s="20">
        <f>(J75/$J$12)*H75*($C$1/L75)</f>
        <v>5.6312826431865665E-2</v>
      </c>
      <c r="N75" s="90">
        <f t="shared" si="9"/>
        <v>3.519551651991604E-3</v>
      </c>
    </row>
    <row r="76" spans="1:14" s="11" customFormat="1" x14ac:dyDescent="0.25">
      <c r="A76" s="13">
        <v>774</v>
      </c>
      <c r="B76" s="5" t="s">
        <v>16</v>
      </c>
      <c r="C76" s="5">
        <v>2</v>
      </c>
      <c r="D76" s="5"/>
      <c r="E76" s="5">
        <v>25</v>
      </c>
      <c r="F76" s="11" t="s">
        <v>39</v>
      </c>
      <c r="G76" s="11">
        <v>2366</v>
      </c>
      <c r="H76" s="5">
        <v>2005</v>
      </c>
      <c r="I76" s="11">
        <v>0.4</v>
      </c>
      <c r="J76" s="11">
        <f t="shared" si="13"/>
        <v>5915</v>
      </c>
      <c r="K76" s="11">
        <v>16</v>
      </c>
      <c r="L76" s="11">
        <v>1</v>
      </c>
      <c r="M76" s="20">
        <f>(J76/$J$13)*H76*($C$1/L76)</f>
        <v>5.8782144861124104E-2</v>
      </c>
      <c r="N76" s="90">
        <f t="shared" si="9"/>
        <v>3.6738840538202565E-3</v>
      </c>
    </row>
    <row r="77" spans="1:14" s="11" customFormat="1" x14ac:dyDescent="0.25">
      <c r="A77" s="13">
        <v>775</v>
      </c>
      <c r="B77" s="5" t="s">
        <v>17</v>
      </c>
      <c r="C77" s="5">
        <v>2</v>
      </c>
      <c r="D77" s="5"/>
      <c r="E77" s="5">
        <v>25</v>
      </c>
      <c r="F77" s="11" t="s">
        <v>39</v>
      </c>
      <c r="G77" s="11">
        <v>1931</v>
      </c>
      <c r="H77" s="5">
        <v>2005</v>
      </c>
      <c r="I77" s="11">
        <v>0.4</v>
      </c>
      <c r="J77" s="11">
        <f t="shared" si="13"/>
        <v>4827.5</v>
      </c>
      <c r="K77" s="11">
        <v>16</v>
      </c>
      <c r="L77" s="11">
        <v>1</v>
      </c>
      <c r="M77" s="20">
        <f>(J77/$J$14)*H77*($C$1/L77)</f>
        <v>4.8882669566626007E-2</v>
      </c>
      <c r="N77" s="90">
        <f t="shared" si="9"/>
        <v>3.0551668479141254E-3</v>
      </c>
    </row>
    <row r="78" spans="1:14" s="11" customFormat="1" x14ac:dyDescent="0.25">
      <c r="A78" s="13">
        <v>776</v>
      </c>
      <c r="B78" s="5" t="s">
        <v>18</v>
      </c>
      <c r="C78" s="5">
        <v>2</v>
      </c>
      <c r="D78" s="5"/>
      <c r="E78" s="5">
        <v>45</v>
      </c>
      <c r="F78" s="11" t="s">
        <v>39</v>
      </c>
      <c r="G78" s="11">
        <v>2204</v>
      </c>
      <c r="H78" s="5">
        <v>2001</v>
      </c>
      <c r="I78" s="11">
        <v>0.4</v>
      </c>
      <c r="J78" s="11">
        <f t="shared" si="13"/>
        <v>5510</v>
      </c>
      <c r="K78" s="11">
        <v>16</v>
      </c>
      <c r="L78" s="11">
        <v>1</v>
      </c>
      <c r="M78" s="20">
        <f>(J78/$J$15)*H78*($C$1/L78)</f>
        <v>5.3459218904380282E-2</v>
      </c>
      <c r="N78" s="90">
        <f t="shared" si="9"/>
        <v>3.3412011815237676E-3</v>
      </c>
    </row>
    <row r="79" spans="1:14" s="11" customFormat="1" x14ac:dyDescent="0.25">
      <c r="A79" s="13">
        <v>777</v>
      </c>
      <c r="B79" s="5" t="s">
        <v>19</v>
      </c>
      <c r="C79" s="5">
        <v>2</v>
      </c>
      <c r="D79" s="5"/>
      <c r="E79" s="5">
        <v>45</v>
      </c>
      <c r="F79" s="11" t="s">
        <v>39</v>
      </c>
      <c r="G79" s="11">
        <v>2099</v>
      </c>
      <c r="H79" s="5">
        <v>2001</v>
      </c>
      <c r="I79" s="11">
        <v>0.4</v>
      </c>
      <c r="J79" s="11">
        <f t="shared" si="13"/>
        <v>5247.5</v>
      </c>
      <c r="K79" s="11">
        <v>16</v>
      </c>
      <c r="L79" s="11">
        <v>1</v>
      </c>
      <c r="M79" s="20">
        <f>(J79/$J$16)*H79*($C$1/L79)</f>
        <v>5.2084561011904763E-2</v>
      </c>
      <c r="N79" s="90">
        <f t="shared" si="9"/>
        <v>3.2552850632440477E-3</v>
      </c>
    </row>
    <row r="80" spans="1:14" s="11" customFormat="1" x14ac:dyDescent="0.25">
      <c r="A80" s="13">
        <v>778</v>
      </c>
      <c r="B80" s="5" t="s">
        <v>20</v>
      </c>
      <c r="C80" s="5">
        <v>2</v>
      </c>
      <c r="D80" s="5"/>
      <c r="E80" s="5">
        <v>45</v>
      </c>
      <c r="F80" s="11" t="s">
        <v>39</v>
      </c>
      <c r="G80" s="11">
        <v>1931</v>
      </c>
      <c r="H80" s="5">
        <v>2001</v>
      </c>
      <c r="I80" s="11">
        <v>0.4</v>
      </c>
      <c r="J80" s="11">
        <f t="shared" si="13"/>
        <v>4827.5</v>
      </c>
      <c r="K80" s="11">
        <v>16</v>
      </c>
      <c r="L80" s="11">
        <v>1</v>
      </c>
      <c r="M80" s="20">
        <f>(J80/$J$17)*H80*($C$1/L80)</f>
        <v>4.6768142641819679E-2</v>
      </c>
      <c r="N80" s="90">
        <f t="shared" si="9"/>
        <v>2.92300891511373E-3</v>
      </c>
    </row>
    <row r="81" spans="1:14" s="11" customFormat="1" x14ac:dyDescent="0.25">
      <c r="A81" s="13">
        <v>779</v>
      </c>
      <c r="B81" s="5" t="s">
        <v>21</v>
      </c>
      <c r="C81" s="5">
        <v>2</v>
      </c>
      <c r="D81" s="5"/>
      <c r="E81" s="5">
        <v>75</v>
      </c>
      <c r="F81" s="11" t="s">
        <v>39</v>
      </c>
      <c r="G81" s="11">
        <v>1347</v>
      </c>
      <c r="H81" s="5">
        <v>2009</v>
      </c>
      <c r="I81" s="11">
        <v>0.4</v>
      </c>
      <c r="J81" s="11">
        <f t="shared" si="13"/>
        <v>3367.5</v>
      </c>
      <c r="K81" s="11">
        <v>16</v>
      </c>
      <c r="L81" s="11">
        <v>1</v>
      </c>
      <c r="M81" s="20">
        <f>(J81/$J$18)*H81*($C$1/L81)</f>
        <v>3.1481465328018543E-2</v>
      </c>
      <c r="N81" s="90">
        <f t="shared" si="9"/>
        <v>1.9675915830011589E-3</v>
      </c>
    </row>
    <row r="82" spans="1:14" s="11" customFormat="1" x14ac:dyDescent="0.25">
      <c r="A82" s="13">
        <v>780</v>
      </c>
      <c r="B82" s="5" t="s">
        <v>22</v>
      </c>
      <c r="C82" s="5">
        <v>2</v>
      </c>
      <c r="D82" s="5"/>
      <c r="E82" s="5">
        <v>75</v>
      </c>
      <c r="F82" s="11" t="s">
        <v>39</v>
      </c>
      <c r="G82" s="11">
        <v>1593</v>
      </c>
      <c r="H82" s="5">
        <v>2009</v>
      </c>
      <c r="I82" s="11">
        <v>0.4</v>
      </c>
      <c r="J82" s="11">
        <f t="shared" si="13"/>
        <v>3982.5</v>
      </c>
      <c r="K82" s="11">
        <v>16</v>
      </c>
      <c r="L82" s="11">
        <v>1</v>
      </c>
      <c r="M82" s="20">
        <f>(J82/$J$19)*H82*($C$1/L82)</f>
        <v>3.7595277368962336E-2</v>
      </c>
      <c r="N82" s="90">
        <f t="shared" si="9"/>
        <v>2.349704835560146E-3</v>
      </c>
    </row>
    <row r="83" spans="1:14" s="11" customFormat="1" x14ac:dyDescent="0.25">
      <c r="A83" s="13">
        <v>781</v>
      </c>
      <c r="B83" s="5" t="s">
        <v>23</v>
      </c>
      <c r="C83" s="5">
        <v>2</v>
      </c>
      <c r="D83" s="5"/>
      <c r="E83" s="5">
        <v>75</v>
      </c>
      <c r="F83" s="11" t="s">
        <v>39</v>
      </c>
      <c r="G83" s="11">
        <v>1478</v>
      </c>
      <c r="H83" s="5">
        <v>2009</v>
      </c>
      <c r="I83" s="11">
        <v>0.4</v>
      </c>
      <c r="J83" s="11">
        <f t="shared" si="13"/>
        <v>3695</v>
      </c>
      <c r="K83" s="11">
        <v>16</v>
      </c>
      <c r="L83" s="11">
        <v>1</v>
      </c>
      <c r="M83" s="20">
        <f>(J83/$J$20)*H83*($C$1/L83)</f>
        <v>3.6607227329400603E-2</v>
      </c>
      <c r="N83" s="90">
        <f t="shared" si="9"/>
        <v>2.2879517080875377E-3</v>
      </c>
    </row>
    <row r="84" spans="1:14" s="11" customFormat="1" x14ac:dyDescent="0.25">
      <c r="A84" s="13">
        <v>782</v>
      </c>
      <c r="B84" s="5" t="s">
        <v>24</v>
      </c>
      <c r="C84" s="5">
        <v>2</v>
      </c>
      <c r="D84" s="5"/>
      <c r="E84" s="5">
        <v>100</v>
      </c>
      <c r="F84" s="11" t="s">
        <v>39</v>
      </c>
      <c r="G84" s="11">
        <v>721</v>
      </c>
      <c r="H84" s="5">
        <v>2017</v>
      </c>
      <c r="I84" s="11">
        <v>0.4</v>
      </c>
      <c r="J84" s="11">
        <f t="shared" si="13"/>
        <v>1802.5</v>
      </c>
      <c r="K84" s="11">
        <v>16</v>
      </c>
      <c r="L84" s="11">
        <v>1</v>
      </c>
      <c r="M84" s="20">
        <f>(J84/$J$21)*H84*($C$1/L84)</f>
        <v>1.7557089066059225E-2</v>
      </c>
      <c r="N84" s="90">
        <f t="shared" si="9"/>
        <v>1.0973180666287016E-3</v>
      </c>
    </row>
    <row r="85" spans="1:14" s="11" customFormat="1" x14ac:dyDescent="0.25">
      <c r="A85" s="13">
        <v>783</v>
      </c>
      <c r="B85" s="5" t="s">
        <v>25</v>
      </c>
      <c r="C85" s="5">
        <v>2</v>
      </c>
      <c r="D85" s="5"/>
      <c r="E85" s="5">
        <v>100</v>
      </c>
      <c r="F85" s="11" t="s">
        <v>39</v>
      </c>
      <c r="G85" s="11">
        <v>582</v>
      </c>
      <c r="H85" s="5">
        <v>2017</v>
      </c>
      <c r="I85" s="11">
        <v>0.4</v>
      </c>
      <c r="J85" s="11">
        <f t="shared" si="13"/>
        <v>1455</v>
      </c>
      <c r="K85" s="11">
        <v>16</v>
      </c>
      <c r="L85" s="11">
        <v>1</v>
      </c>
      <c r="M85" s="20">
        <f>(J85/$J$22)*H85*($C$1/L85)</f>
        <v>1.3982969092739762E-2</v>
      </c>
      <c r="N85" s="90">
        <f t="shared" si="9"/>
        <v>8.739355682962351E-4</v>
      </c>
    </row>
    <row r="86" spans="1:14" s="11" customFormat="1" x14ac:dyDescent="0.25">
      <c r="A86" s="13">
        <v>784</v>
      </c>
      <c r="B86" s="5" t="s">
        <v>26</v>
      </c>
      <c r="C86" s="5">
        <v>2</v>
      </c>
      <c r="D86" s="5"/>
      <c r="E86" s="5">
        <v>100</v>
      </c>
      <c r="F86" s="11" t="s">
        <v>39</v>
      </c>
      <c r="G86" s="11">
        <v>664</v>
      </c>
      <c r="H86" s="5">
        <v>2017</v>
      </c>
      <c r="I86" s="11">
        <v>0.4</v>
      </c>
      <c r="J86" s="11">
        <f t="shared" si="13"/>
        <v>1660</v>
      </c>
      <c r="K86" s="11">
        <v>16</v>
      </c>
      <c r="L86" s="11">
        <v>1</v>
      </c>
      <c r="M86" s="20">
        <f>(J86/$J$23)*H86*($C$1/L86)</f>
        <v>1.5435490492841363E-2</v>
      </c>
      <c r="N86" s="90">
        <f t="shared" si="9"/>
        <v>9.6471815580258518E-4</v>
      </c>
    </row>
    <row r="87" spans="1:14" s="11" customFormat="1" x14ac:dyDescent="0.25">
      <c r="A87" s="13">
        <v>785</v>
      </c>
      <c r="B87" s="5" t="s">
        <v>27</v>
      </c>
      <c r="C87" s="5">
        <v>2</v>
      </c>
      <c r="D87" s="5"/>
      <c r="E87" s="5">
        <v>125</v>
      </c>
      <c r="F87" s="11" t="s">
        <v>39</v>
      </c>
      <c r="G87" s="11">
        <v>274</v>
      </c>
      <c r="H87" s="5">
        <v>2035</v>
      </c>
      <c r="I87" s="11">
        <v>0.4</v>
      </c>
      <c r="J87" s="11">
        <f t="shared" si="13"/>
        <v>685</v>
      </c>
      <c r="K87" s="11">
        <v>16</v>
      </c>
      <c r="L87" s="11">
        <v>1</v>
      </c>
      <c r="M87" s="20">
        <f>(J87/$J$24)*H87*($C$1/L87)</f>
        <v>6.622980762335055E-3</v>
      </c>
      <c r="N87" s="90">
        <f t="shared" si="9"/>
        <v>4.1393629764594094E-4</v>
      </c>
    </row>
    <row r="88" spans="1:14" s="11" customFormat="1" x14ac:dyDescent="0.25">
      <c r="A88" s="13">
        <v>786</v>
      </c>
      <c r="B88" s="5" t="s">
        <v>28</v>
      </c>
      <c r="C88" s="5">
        <v>2</v>
      </c>
      <c r="D88" s="5"/>
      <c r="E88" s="5">
        <v>125</v>
      </c>
      <c r="F88" s="11" t="s">
        <v>39</v>
      </c>
      <c r="G88" s="11">
        <v>235</v>
      </c>
      <c r="H88" s="5">
        <v>2035</v>
      </c>
      <c r="I88" s="11">
        <v>0.4</v>
      </c>
      <c r="J88" s="11">
        <f t="shared" si="13"/>
        <v>587.5</v>
      </c>
      <c r="K88" s="11">
        <v>16</v>
      </c>
      <c r="L88" s="11">
        <v>1</v>
      </c>
      <c r="M88" s="20">
        <f>(J88/$J$25)*H88*($C$1/L88)</f>
        <v>5.6890655862811999E-3</v>
      </c>
      <c r="N88" s="90">
        <f t="shared" si="9"/>
        <v>3.5556659914257499E-4</v>
      </c>
    </row>
    <row r="89" spans="1:14" s="11" customFormat="1" x14ac:dyDescent="0.25">
      <c r="A89" s="13">
        <v>787</v>
      </c>
      <c r="B89" s="5" t="s">
        <v>29</v>
      </c>
      <c r="C89" s="5">
        <v>2</v>
      </c>
      <c r="D89" s="5"/>
      <c r="E89" s="5">
        <v>125</v>
      </c>
      <c r="F89" s="11" t="s">
        <v>39</v>
      </c>
      <c r="G89" s="11">
        <v>282</v>
      </c>
      <c r="H89" s="5">
        <v>2035</v>
      </c>
      <c r="I89" s="11">
        <v>0.4</v>
      </c>
      <c r="J89" s="11">
        <f t="shared" si="13"/>
        <v>705</v>
      </c>
      <c r="K89" s="11">
        <v>16</v>
      </c>
      <c r="L89" s="11">
        <v>1</v>
      </c>
      <c r="M89" s="20">
        <f>(J89/$J$26)*H89*($C$1/L89)</f>
        <v>7.1821833380561065E-3</v>
      </c>
      <c r="N89" s="90">
        <f t="shared" si="9"/>
        <v>4.4888645862850666E-4</v>
      </c>
    </row>
    <row r="90" spans="1:14" s="11" customFormat="1" x14ac:dyDescent="0.25">
      <c r="A90" s="13"/>
      <c r="B90" s="5"/>
      <c r="C90" s="5"/>
      <c r="D90" s="5"/>
      <c r="E90" s="5"/>
      <c r="H90" s="5"/>
      <c r="M90" s="40"/>
      <c r="N90" s="90"/>
    </row>
    <row r="91" spans="1:14" s="11" customFormat="1" x14ac:dyDescent="0.25">
      <c r="A91" s="13"/>
      <c r="B91" s="5"/>
      <c r="C91" s="5"/>
      <c r="D91" s="5"/>
      <c r="E91" s="5"/>
      <c r="H91" s="5"/>
      <c r="M91" s="40"/>
      <c r="N91" s="90"/>
    </row>
    <row r="92" spans="1:14" s="11" customFormat="1" x14ac:dyDescent="0.25">
      <c r="A92" s="13"/>
      <c r="B92" s="5"/>
      <c r="C92" s="5"/>
      <c r="D92" s="5"/>
      <c r="E92" s="5"/>
      <c r="H92" s="5"/>
      <c r="M92" s="40"/>
      <c r="N92" s="90"/>
    </row>
    <row r="93" spans="1:14" s="11" customFormat="1" x14ac:dyDescent="0.25">
      <c r="A93" s="15">
        <v>788</v>
      </c>
      <c r="B93" s="5" t="s">
        <v>11</v>
      </c>
      <c r="C93" s="5">
        <v>2</v>
      </c>
      <c r="D93" s="5"/>
      <c r="E93" s="5">
        <v>5</v>
      </c>
      <c r="F93" s="11" t="s">
        <v>40</v>
      </c>
      <c r="G93" s="11">
        <v>1198</v>
      </c>
      <c r="H93" s="5">
        <v>2004</v>
      </c>
      <c r="I93" s="11">
        <v>0.1</v>
      </c>
      <c r="J93" s="11">
        <f t="shared" ref="J93:J110" si="14">G93/I93</f>
        <v>11980</v>
      </c>
      <c r="K93" s="11">
        <v>16</v>
      </c>
      <c r="L93" s="11">
        <v>1</v>
      </c>
      <c r="M93" s="20"/>
      <c r="N93" s="90">
        <f t="shared" si="9"/>
        <v>0</v>
      </c>
    </row>
    <row r="94" spans="1:14" s="11" customFormat="1" x14ac:dyDescent="0.25">
      <c r="A94" s="15">
        <v>789</v>
      </c>
      <c r="B94" s="5" t="s">
        <v>13</v>
      </c>
      <c r="C94" s="5">
        <v>2</v>
      </c>
      <c r="D94" s="5"/>
      <c r="E94" s="5">
        <v>5</v>
      </c>
      <c r="F94" s="11" t="s">
        <v>40</v>
      </c>
      <c r="G94" s="11">
        <v>1224</v>
      </c>
      <c r="H94" s="5">
        <v>2004</v>
      </c>
      <c r="I94" s="11">
        <v>0.1</v>
      </c>
      <c r="J94" s="11">
        <f t="shared" si="14"/>
        <v>12240</v>
      </c>
      <c r="K94" s="11">
        <v>16</v>
      </c>
      <c r="L94" s="11">
        <v>1</v>
      </c>
      <c r="M94" s="20">
        <f>(J94/$J$10)*H94*($C$1/L94)</f>
        <v>0.1269838129285589</v>
      </c>
      <c r="N94" s="90">
        <f t="shared" si="9"/>
        <v>7.9364883080349311E-3</v>
      </c>
    </row>
    <row r="95" spans="1:14" s="11" customFormat="1" x14ac:dyDescent="0.25">
      <c r="A95" s="15">
        <v>790</v>
      </c>
      <c r="B95" s="5" t="s">
        <v>14</v>
      </c>
      <c r="C95" s="5">
        <v>2</v>
      </c>
      <c r="D95" s="5"/>
      <c r="E95" s="5">
        <v>5</v>
      </c>
      <c r="F95" s="11" t="s">
        <v>40</v>
      </c>
      <c r="G95" s="11">
        <v>721</v>
      </c>
      <c r="H95" s="5">
        <v>2004</v>
      </c>
      <c r="I95" s="11">
        <v>0.1</v>
      </c>
      <c r="J95" s="11">
        <f t="shared" si="14"/>
        <v>7210</v>
      </c>
      <c r="K95" s="11">
        <v>16</v>
      </c>
      <c r="L95" s="11">
        <v>1</v>
      </c>
      <c r="M95" s="20">
        <f>(J95/$J$11)*H95*($C$1/L95)</f>
        <v>0.12610554293054047</v>
      </c>
      <c r="N95" s="90">
        <f t="shared" ref="N95:N110" si="15">M95/K95</f>
        <v>7.8815964331587791E-3</v>
      </c>
    </row>
    <row r="96" spans="1:14" s="11" customFormat="1" x14ac:dyDescent="0.25">
      <c r="A96" s="15">
        <v>791</v>
      </c>
      <c r="B96" s="5" t="s">
        <v>15</v>
      </c>
      <c r="C96" s="5">
        <v>2</v>
      </c>
      <c r="D96" s="5"/>
      <c r="E96" s="5">
        <v>25</v>
      </c>
      <c r="F96" s="11" t="s">
        <v>40</v>
      </c>
      <c r="G96" s="11">
        <v>2177</v>
      </c>
      <c r="H96" s="5">
        <v>2005</v>
      </c>
      <c r="I96" s="11">
        <v>0.1</v>
      </c>
      <c r="J96" s="11">
        <f t="shared" si="14"/>
        <v>21770</v>
      </c>
      <c r="K96" s="11">
        <v>16</v>
      </c>
      <c r="L96" s="11">
        <v>1</v>
      </c>
      <c r="M96" s="20">
        <f>(J96/$J$12)*H96*($C$1/L96)</f>
        <v>0.2279740086325831</v>
      </c>
      <c r="N96" s="90">
        <f t="shared" si="15"/>
        <v>1.4248375539536444E-2</v>
      </c>
    </row>
    <row r="97" spans="1:14" s="11" customFormat="1" x14ac:dyDescent="0.25">
      <c r="A97" s="15">
        <v>792</v>
      </c>
      <c r="B97" s="5" t="s">
        <v>16</v>
      </c>
      <c r="C97" s="5">
        <v>2</v>
      </c>
      <c r="D97" s="5"/>
      <c r="E97" s="5">
        <v>25</v>
      </c>
      <c r="F97" s="11" t="s">
        <v>40</v>
      </c>
      <c r="G97" s="11">
        <v>2073</v>
      </c>
      <c r="H97" s="5">
        <v>2005</v>
      </c>
      <c r="I97" s="11">
        <v>0.1</v>
      </c>
      <c r="J97" s="11">
        <f t="shared" si="14"/>
        <v>20730</v>
      </c>
      <c r="K97" s="11">
        <v>16</v>
      </c>
      <c r="L97" s="11">
        <v>1</v>
      </c>
      <c r="M97" s="20">
        <f>(J97/$J$13)*H97*($C$1/L97)</f>
        <v>0.20601079678294212</v>
      </c>
      <c r="N97" s="90">
        <f t="shared" si="15"/>
        <v>1.2875674798933883E-2</v>
      </c>
    </row>
    <row r="98" spans="1:14" s="11" customFormat="1" x14ac:dyDescent="0.25">
      <c r="A98" s="15">
        <v>793</v>
      </c>
      <c r="B98" s="5" t="s">
        <v>17</v>
      </c>
      <c r="C98" s="5">
        <v>2</v>
      </c>
      <c r="D98" s="5"/>
      <c r="E98" s="5">
        <v>25</v>
      </c>
      <c r="F98" s="11" t="s">
        <v>40</v>
      </c>
      <c r="G98" s="11">
        <v>2020</v>
      </c>
      <c r="H98" s="5">
        <v>2005</v>
      </c>
      <c r="I98" s="11">
        <v>0.1</v>
      </c>
      <c r="J98" s="11">
        <f t="shared" si="14"/>
        <v>20200</v>
      </c>
      <c r="K98" s="11">
        <v>16</v>
      </c>
      <c r="L98" s="11">
        <v>1</v>
      </c>
      <c r="M98" s="20">
        <f>(J98/$J$14)*H98*($C$1/L98)</f>
        <v>0.2045427084921482</v>
      </c>
      <c r="N98" s="90">
        <f t="shared" si="15"/>
        <v>1.2783919280759263E-2</v>
      </c>
    </row>
    <row r="99" spans="1:14" s="11" customFormat="1" x14ac:dyDescent="0.25">
      <c r="A99" s="15">
        <v>794</v>
      </c>
      <c r="B99" s="5" t="s">
        <v>18</v>
      </c>
      <c r="C99" s="5">
        <v>2</v>
      </c>
      <c r="D99" s="5"/>
      <c r="E99" s="5">
        <v>45</v>
      </c>
      <c r="F99" s="11" t="s">
        <v>40</v>
      </c>
      <c r="G99" s="11">
        <v>1810</v>
      </c>
      <c r="H99" s="5">
        <v>2001</v>
      </c>
      <c r="I99" s="11">
        <v>0.1</v>
      </c>
      <c r="J99" s="11">
        <f t="shared" si="14"/>
        <v>18100</v>
      </c>
      <c r="K99" s="11">
        <v>16</v>
      </c>
      <c r="L99" s="11">
        <v>1</v>
      </c>
      <c r="M99" s="20">
        <f>(J99/$J$15)*H99*($C$1/L99)</f>
        <v>0.17561013832473377</v>
      </c>
      <c r="N99" s="90">
        <f t="shared" si="15"/>
        <v>1.097563364529586E-2</v>
      </c>
    </row>
    <row r="100" spans="1:14" s="11" customFormat="1" x14ac:dyDescent="0.25">
      <c r="A100" s="15">
        <v>795</v>
      </c>
      <c r="B100" s="5" t="s">
        <v>19</v>
      </c>
      <c r="C100" s="5">
        <v>2</v>
      </c>
      <c r="D100" s="5"/>
      <c r="E100" s="5">
        <v>45</v>
      </c>
      <c r="F100" s="11" t="s">
        <v>40</v>
      </c>
      <c r="G100" s="11">
        <v>1487</v>
      </c>
      <c r="H100" s="5">
        <v>2001</v>
      </c>
      <c r="I100" s="11">
        <v>0.1</v>
      </c>
      <c r="J100" s="11">
        <f t="shared" si="14"/>
        <v>14870</v>
      </c>
      <c r="K100" s="11">
        <v>16</v>
      </c>
      <c r="L100" s="11">
        <v>1</v>
      </c>
      <c r="M100" s="20">
        <f>(J100/$J$16)*H100*($C$1/L100)</f>
        <v>0.14759360119047618</v>
      </c>
      <c r="N100" s="90">
        <f t="shared" si="15"/>
        <v>9.2246000744047613E-3</v>
      </c>
    </row>
    <row r="101" spans="1:14" s="11" customFormat="1" x14ac:dyDescent="0.25">
      <c r="A101" s="15">
        <v>796</v>
      </c>
      <c r="B101" s="5" t="s">
        <v>20</v>
      </c>
      <c r="C101" s="5">
        <v>2</v>
      </c>
      <c r="D101" s="5"/>
      <c r="E101" s="5">
        <v>45</v>
      </c>
      <c r="F101" s="11" t="s">
        <v>40</v>
      </c>
      <c r="G101" s="11">
        <v>2137</v>
      </c>
      <c r="H101" s="5">
        <v>2001</v>
      </c>
      <c r="I101" s="11">
        <v>0.1</v>
      </c>
      <c r="J101" s="11">
        <f t="shared" si="14"/>
        <v>21370</v>
      </c>
      <c r="K101" s="11">
        <v>16</v>
      </c>
      <c r="L101" s="11">
        <v>1</v>
      </c>
      <c r="M101" s="20">
        <f>(J101/$J$17)*H101*($C$1/L101)</f>
        <v>0.20702956152370514</v>
      </c>
      <c r="N101" s="90">
        <f t="shared" si="15"/>
        <v>1.2939347595231571E-2</v>
      </c>
    </row>
    <row r="102" spans="1:14" s="11" customFormat="1" x14ac:dyDescent="0.25">
      <c r="A102" s="15">
        <v>797</v>
      </c>
      <c r="B102" s="5" t="s">
        <v>21</v>
      </c>
      <c r="C102" s="5">
        <v>2</v>
      </c>
      <c r="D102" s="5"/>
      <c r="E102" s="5">
        <v>75</v>
      </c>
      <c r="F102" s="11" t="s">
        <v>40</v>
      </c>
      <c r="G102" s="11">
        <v>1703</v>
      </c>
      <c r="H102" s="5">
        <v>2009</v>
      </c>
      <c r="I102" s="11">
        <v>0.1</v>
      </c>
      <c r="J102" s="11">
        <f t="shared" si="14"/>
        <v>17030</v>
      </c>
      <c r="K102" s="11">
        <v>16</v>
      </c>
      <c r="L102" s="11">
        <v>1</v>
      </c>
      <c r="M102" s="20">
        <f>(J102/$J$18)*H102*($C$1/L102)</f>
        <v>0.15920693527428531</v>
      </c>
      <c r="N102" s="90">
        <f t="shared" si="15"/>
        <v>9.9504334546428319E-3</v>
      </c>
    </row>
    <row r="103" spans="1:14" s="11" customFormat="1" x14ac:dyDescent="0.25">
      <c r="A103" s="15">
        <v>798</v>
      </c>
      <c r="B103" s="5" t="s">
        <v>22</v>
      </c>
      <c r="C103" s="5">
        <v>2</v>
      </c>
      <c r="D103" s="5"/>
      <c r="E103" s="5">
        <v>75</v>
      </c>
      <c r="F103" s="11" t="s">
        <v>40</v>
      </c>
      <c r="G103" s="11">
        <v>1706</v>
      </c>
      <c r="H103" s="5">
        <v>2009</v>
      </c>
      <c r="I103" s="11">
        <v>0.1</v>
      </c>
      <c r="J103" s="11">
        <f t="shared" si="14"/>
        <v>17060</v>
      </c>
      <c r="K103" s="11">
        <v>16</v>
      </c>
      <c r="L103" s="11">
        <v>1</v>
      </c>
      <c r="M103" s="20">
        <f>(J103/$J$19)*H103*($C$1/L103)</f>
        <v>0.16104844492517201</v>
      </c>
      <c r="N103" s="90">
        <f t="shared" si="15"/>
        <v>1.006552780782325E-2</v>
      </c>
    </row>
    <row r="104" spans="1:14" s="11" customFormat="1" x14ac:dyDescent="0.25">
      <c r="A104" s="15">
        <v>799</v>
      </c>
      <c r="B104" s="5" t="s">
        <v>23</v>
      </c>
      <c r="C104" s="5">
        <v>2</v>
      </c>
      <c r="D104" s="5"/>
      <c r="E104" s="5">
        <v>75</v>
      </c>
      <c r="F104" s="11" t="s">
        <v>40</v>
      </c>
      <c r="G104" s="11">
        <v>1585</v>
      </c>
      <c r="H104" s="5">
        <v>2009</v>
      </c>
      <c r="I104" s="11">
        <v>0.1</v>
      </c>
      <c r="J104" s="11">
        <f t="shared" si="14"/>
        <v>15850</v>
      </c>
      <c r="K104" s="11">
        <v>16</v>
      </c>
      <c r="L104" s="11">
        <v>1</v>
      </c>
      <c r="M104" s="20">
        <f>(J104/$J$20)*H104*($C$1/L104)</f>
        <v>0.15702964903139363</v>
      </c>
      <c r="N104" s="90">
        <f t="shared" si="15"/>
        <v>9.8143530644621019E-3</v>
      </c>
    </row>
    <row r="105" spans="1:14" s="11" customFormat="1" x14ac:dyDescent="0.25">
      <c r="A105" s="15">
        <v>800</v>
      </c>
      <c r="B105" s="5" t="s">
        <v>24</v>
      </c>
      <c r="C105" s="5">
        <v>2</v>
      </c>
      <c r="D105" s="5"/>
      <c r="E105" s="5">
        <v>100</v>
      </c>
      <c r="F105" s="11" t="s">
        <v>40</v>
      </c>
      <c r="G105" s="11">
        <v>1399</v>
      </c>
      <c r="H105" s="5">
        <v>2017</v>
      </c>
      <c r="I105" s="11">
        <v>0.1</v>
      </c>
      <c r="J105" s="11">
        <f t="shared" si="14"/>
        <v>13990</v>
      </c>
      <c r="K105" s="11">
        <v>16</v>
      </c>
      <c r="L105" s="11">
        <v>1</v>
      </c>
      <c r="M105" s="20">
        <f>(J105/$J$21)*H105*($C$1/L105)</f>
        <v>0.13626833621867881</v>
      </c>
      <c r="N105" s="90">
        <f t="shared" si="15"/>
        <v>8.5167710136674259E-3</v>
      </c>
    </row>
    <row r="106" spans="1:14" s="11" customFormat="1" x14ac:dyDescent="0.25">
      <c r="A106" s="15">
        <v>801</v>
      </c>
      <c r="B106" s="5" t="s">
        <v>25</v>
      </c>
      <c r="C106" s="5">
        <v>2</v>
      </c>
      <c r="D106" s="5"/>
      <c r="E106" s="5">
        <v>100</v>
      </c>
      <c r="F106" s="11" t="s">
        <v>40</v>
      </c>
      <c r="G106" s="11">
        <v>1263</v>
      </c>
      <c r="H106" s="5">
        <v>2017</v>
      </c>
      <c r="I106" s="11">
        <v>0.1</v>
      </c>
      <c r="J106" s="11">
        <f t="shared" si="14"/>
        <v>12630</v>
      </c>
      <c r="K106" s="11">
        <v>16</v>
      </c>
      <c r="L106" s="11">
        <v>1</v>
      </c>
      <c r="M106" s="20">
        <f>(J106/$J$22)*H106*($C$1/L106)</f>
        <v>0.12137793789780288</v>
      </c>
      <c r="N106" s="90">
        <f t="shared" si="15"/>
        <v>7.5861211186126799E-3</v>
      </c>
    </row>
    <row r="107" spans="1:14" s="11" customFormat="1" x14ac:dyDescent="0.25">
      <c r="A107" s="15">
        <v>802</v>
      </c>
      <c r="B107" s="5" t="s">
        <v>26</v>
      </c>
      <c r="C107" s="5">
        <v>2</v>
      </c>
      <c r="D107" s="5"/>
      <c r="E107" s="5">
        <v>100</v>
      </c>
      <c r="F107" s="11" t="s">
        <v>40</v>
      </c>
      <c r="G107" s="11">
        <v>945</v>
      </c>
      <c r="H107" s="5">
        <v>2017</v>
      </c>
      <c r="I107" s="11">
        <v>0.1</v>
      </c>
      <c r="J107" s="11">
        <f t="shared" si="14"/>
        <v>9450</v>
      </c>
      <c r="K107" s="11">
        <v>16</v>
      </c>
      <c r="L107" s="11">
        <v>1</v>
      </c>
      <c r="M107" s="20">
        <f>(J107/$J$23)*H107*($C$1/L107)</f>
        <v>8.7870713950211371E-2</v>
      </c>
      <c r="N107" s="90">
        <f t="shared" si="15"/>
        <v>5.4919196218882107E-3</v>
      </c>
    </row>
    <row r="108" spans="1:14" s="11" customFormat="1" x14ac:dyDescent="0.25">
      <c r="A108" s="15">
        <v>803</v>
      </c>
      <c r="B108" s="5" t="s">
        <v>27</v>
      </c>
      <c r="C108" s="5">
        <v>2</v>
      </c>
      <c r="D108" s="5"/>
      <c r="E108" s="5">
        <v>125</v>
      </c>
      <c r="F108" s="11" t="s">
        <v>40</v>
      </c>
      <c r="G108" s="11">
        <v>945</v>
      </c>
      <c r="H108" s="5">
        <v>2035</v>
      </c>
      <c r="I108" s="11">
        <v>0.1</v>
      </c>
      <c r="J108" s="11">
        <f t="shared" si="14"/>
        <v>9450</v>
      </c>
      <c r="K108" s="11">
        <v>16</v>
      </c>
      <c r="L108" s="11">
        <v>1</v>
      </c>
      <c r="M108" s="20">
        <f>(J108/$J$24)*H108*($C$1/L108)</f>
        <v>9.1368128765060244E-2</v>
      </c>
      <c r="N108" s="90">
        <f t="shared" si="15"/>
        <v>5.7105080478162653E-3</v>
      </c>
    </row>
    <row r="109" spans="1:14" s="11" customFormat="1" x14ac:dyDescent="0.25">
      <c r="A109" s="15">
        <v>804</v>
      </c>
      <c r="B109" s="5" t="s">
        <v>28</v>
      </c>
      <c r="C109" s="5">
        <v>2</v>
      </c>
      <c r="D109" s="5"/>
      <c r="E109" s="5">
        <v>125</v>
      </c>
      <c r="F109" s="11" t="s">
        <v>40</v>
      </c>
      <c r="G109" s="11">
        <v>925</v>
      </c>
      <c r="H109" s="5">
        <v>2035</v>
      </c>
      <c r="I109" s="11">
        <v>0.1</v>
      </c>
      <c r="J109" s="11">
        <f t="shared" si="14"/>
        <v>9250</v>
      </c>
      <c r="K109" s="11">
        <v>16</v>
      </c>
      <c r="L109" s="11">
        <v>1</v>
      </c>
      <c r="M109" s="20">
        <f>(J109/$J$25)*H109*($C$1/L109)</f>
        <v>8.9572521996767823E-2</v>
      </c>
      <c r="N109" s="90">
        <f t="shared" si="15"/>
        <v>5.598282624797989E-3</v>
      </c>
    </row>
    <row r="110" spans="1:14" s="11" customFormat="1" x14ac:dyDescent="0.25">
      <c r="A110" s="15">
        <v>805</v>
      </c>
      <c r="B110" s="5" t="s">
        <v>29</v>
      </c>
      <c r="C110" s="5">
        <v>2</v>
      </c>
      <c r="D110" s="5"/>
      <c r="E110" s="5">
        <v>125</v>
      </c>
      <c r="F110" s="11" t="s">
        <v>40</v>
      </c>
      <c r="G110" s="11">
        <v>971</v>
      </c>
      <c r="H110" s="5">
        <v>2035</v>
      </c>
      <c r="I110" s="11">
        <v>0.1</v>
      </c>
      <c r="J110" s="11">
        <f t="shared" si="14"/>
        <v>9710</v>
      </c>
      <c r="K110" s="11">
        <v>16</v>
      </c>
      <c r="L110" s="11">
        <v>1</v>
      </c>
      <c r="M110" s="20">
        <f>(J110/$J$26)*H110*($C$1/L110)</f>
        <v>9.8920567677340143E-2</v>
      </c>
      <c r="N110" s="90">
        <f t="shared" si="15"/>
        <v>6.182535479833759E-3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B110"/>
  <sheetViews>
    <sheetView topLeftCell="O6" zoomScale="60" zoomScaleNormal="60" workbookViewId="0">
      <selection activeCell="T17" sqref="T17"/>
    </sheetView>
  </sheetViews>
  <sheetFormatPr defaultColWidth="10.6328125" defaultRowHeight="18" x14ac:dyDescent="0.25"/>
  <cols>
    <col min="1" max="1" width="16.90625" style="2" customWidth="1"/>
    <col min="2" max="2" width="12" style="2" bestFit="1" customWidth="1"/>
    <col min="3" max="4" width="14.453125" style="2" customWidth="1"/>
    <col min="5" max="5" width="10.6328125" style="2"/>
    <col min="6" max="6" width="11" style="1" bestFit="1" customWidth="1"/>
    <col min="7" max="7" width="9" style="1" bestFit="1" customWidth="1"/>
    <col min="8" max="8" width="23.08984375" style="2" bestFit="1" customWidth="1"/>
    <col min="9" max="9" width="18" style="1" bestFit="1" customWidth="1"/>
    <col min="10" max="10" width="17.6328125" style="1" bestFit="1" customWidth="1"/>
    <col min="11" max="11" width="9.26953125" style="1" bestFit="1" customWidth="1"/>
    <col min="12" max="12" width="10.6328125" style="1"/>
    <col min="13" max="13" width="24.81640625" style="1" bestFit="1" customWidth="1"/>
    <col min="14" max="14" width="24.81640625" style="54" customWidth="1"/>
    <col min="15" max="17" width="10.6328125" style="1"/>
    <col min="18" max="18" width="17.1796875" style="1" bestFit="1" customWidth="1"/>
    <col min="19" max="23" width="10.6328125" style="1"/>
    <col min="24" max="26" width="16.08984375" style="1" customWidth="1"/>
    <col min="27" max="16384" width="10.6328125" style="1"/>
  </cols>
  <sheetData>
    <row r="1" spans="1:28" ht="18.75" thickBot="1" x14ac:dyDescent="0.3">
      <c r="A1" s="2" t="s">
        <v>47</v>
      </c>
      <c r="B1" s="19">
        <v>1.06</v>
      </c>
    </row>
    <row r="2" spans="1:28" x14ac:dyDescent="0.25">
      <c r="A2" s="3" t="s">
        <v>0</v>
      </c>
      <c r="C2" s="3"/>
      <c r="D2" s="3"/>
      <c r="M2" s="2" t="s">
        <v>108</v>
      </c>
      <c r="N2" s="121" t="s">
        <v>109</v>
      </c>
    </row>
    <row r="3" spans="1:28" x14ac:dyDescent="0.25">
      <c r="A3" s="3" t="s">
        <v>1</v>
      </c>
      <c r="C3" s="3"/>
      <c r="D3" s="3"/>
      <c r="M3" s="2"/>
      <c r="N3" s="122" t="s">
        <v>110</v>
      </c>
    </row>
    <row r="4" spans="1:28" x14ac:dyDescent="0.25">
      <c r="A4" s="3" t="s">
        <v>2</v>
      </c>
      <c r="C4" s="4">
        <f>2.22*10^12</f>
        <v>2220000000000</v>
      </c>
      <c r="D4" s="4"/>
      <c r="E4" s="1"/>
      <c r="F4" s="2"/>
      <c r="H4" s="1"/>
      <c r="M4" s="54"/>
      <c r="N4" s="123" t="s">
        <v>111</v>
      </c>
    </row>
    <row r="5" spans="1:28" x14ac:dyDescent="0.25">
      <c r="A5" s="3" t="s">
        <v>4</v>
      </c>
      <c r="C5" s="3"/>
      <c r="D5" s="3"/>
      <c r="E5" s="1"/>
      <c r="F5" s="2"/>
      <c r="G5" s="4"/>
      <c r="H5" s="1"/>
      <c r="M5" s="54"/>
      <c r="N5" s="124" t="s">
        <v>113</v>
      </c>
    </row>
    <row r="6" spans="1:28" ht="18.75" thickBot="1" x14ac:dyDescent="0.3">
      <c r="E6" s="1"/>
      <c r="F6" s="2"/>
      <c r="G6" s="4"/>
      <c r="H6" s="1"/>
      <c r="M6" s="54"/>
      <c r="N6" s="125" t="s">
        <v>112</v>
      </c>
    </row>
    <row r="7" spans="1:28" ht="18.75" thickBot="1" x14ac:dyDescent="0.3"/>
    <row r="8" spans="1:28" s="47" customFormat="1" ht="39.75" customHeight="1" thickBot="1" x14ac:dyDescent="0.35">
      <c r="A8" s="45" t="s">
        <v>43</v>
      </c>
      <c r="B8" s="46" t="s">
        <v>6</v>
      </c>
      <c r="C8" s="46" t="s">
        <v>34</v>
      </c>
      <c r="D8" s="46" t="s">
        <v>46</v>
      </c>
      <c r="E8" s="46" t="s">
        <v>7</v>
      </c>
      <c r="F8" s="46" t="s">
        <v>5</v>
      </c>
      <c r="G8" s="46" t="s">
        <v>3</v>
      </c>
      <c r="H8" s="46" t="s">
        <v>44</v>
      </c>
      <c r="I8" s="46" t="s">
        <v>42</v>
      </c>
      <c r="J8" s="46" t="s">
        <v>41</v>
      </c>
      <c r="K8" s="46" t="s">
        <v>8</v>
      </c>
      <c r="L8" s="46" t="s">
        <v>9</v>
      </c>
      <c r="M8" s="18" t="s">
        <v>102</v>
      </c>
      <c r="N8" s="18" t="s">
        <v>103</v>
      </c>
      <c r="P8" s="56" t="s">
        <v>35</v>
      </c>
      <c r="Q8" s="57" t="s">
        <v>7</v>
      </c>
      <c r="R8" s="57" t="s">
        <v>106</v>
      </c>
      <c r="S8" s="57" t="s">
        <v>107</v>
      </c>
      <c r="T8" s="58" t="s">
        <v>104</v>
      </c>
      <c r="U8" s="58" t="s">
        <v>105</v>
      </c>
      <c r="V8" s="112" t="s">
        <v>80</v>
      </c>
      <c r="W8" s="71" t="s">
        <v>88</v>
      </c>
      <c r="X8" s="71" t="s">
        <v>89</v>
      </c>
      <c r="Y8" s="113" t="s">
        <v>90</v>
      </c>
      <c r="Z8" s="109" t="s">
        <v>92</v>
      </c>
      <c r="AA8" s="72" t="s">
        <v>93</v>
      </c>
      <c r="AB8" s="72" t="s">
        <v>94</v>
      </c>
    </row>
    <row r="9" spans="1:28" s="11" customFormat="1" x14ac:dyDescent="0.25">
      <c r="A9" s="7">
        <v>806</v>
      </c>
      <c r="B9" s="7" t="s">
        <v>11</v>
      </c>
      <c r="C9" s="7">
        <v>2</v>
      </c>
      <c r="D9" s="7">
        <v>15</v>
      </c>
      <c r="E9" s="7">
        <v>5</v>
      </c>
      <c r="F9" s="6" t="s">
        <v>10</v>
      </c>
      <c r="G9" s="6">
        <v>52333</v>
      </c>
      <c r="H9" s="7">
        <v>2004</v>
      </c>
      <c r="I9" s="6">
        <v>2.5000000000000001E-4</v>
      </c>
      <c r="J9" s="6">
        <f t="shared" ref="J9:J26" si="0">G9/I9</f>
        <v>209332000</v>
      </c>
      <c r="K9" s="6">
        <v>12</v>
      </c>
      <c r="L9" s="6">
        <v>1</v>
      </c>
      <c r="M9" s="8" t="s">
        <v>12</v>
      </c>
      <c r="N9" s="59"/>
      <c r="P9" s="60" t="s">
        <v>30</v>
      </c>
      <c r="Q9" s="61">
        <v>0</v>
      </c>
      <c r="R9" s="97">
        <f>R10</f>
        <v>0.5308775245826981</v>
      </c>
      <c r="S9" s="103">
        <f>S10</f>
        <v>2.2119896857612422E-2</v>
      </c>
      <c r="T9" s="100"/>
      <c r="U9" s="106"/>
      <c r="V9" s="114"/>
      <c r="W9" s="69"/>
      <c r="X9" s="69"/>
      <c r="Y9" s="115"/>
      <c r="Z9" s="110"/>
      <c r="AA9" s="73"/>
      <c r="AB9" s="73"/>
    </row>
    <row r="10" spans="1:28" s="11" customFormat="1" x14ac:dyDescent="0.25">
      <c r="A10" s="7">
        <v>807</v>
      </c>
      <c r="B10" s="7" t="s">
        <v>13</v>
      </c>
      <c r="C10" s="7">
        <v>2</v>
      </c>
      <c r="D10" s="7">
        <v>15</v>
      </c>
      <c r="E10" s="7">
        <v>5</v>
      </c>
      <c r="F10" s="6" t="s">
        <v>10</v>
      </c>
      <c r="G10" s="6">
        <v>60612</v>
      </c>
      <c r="H10" s="7">
        <v>2004</v>
      </c>
      <c r="I10" s="6">
        <v>2.5000000000000001E-4</v>
      </c>
      <c r="J10" s="6">
        <f t="shared" si="0"/>
        <v>242448000</v>
      </c>
      <c r="K10" s="6">
        <v>12</v>
      </c>
      <c r="L10" s="6">
        <v>1</v>
      </c>
      <c r="M10" s="8" t="s">
        <v>12</v>
      </c>
      <c r="N10" s="59"/>
      <c r="P10" s="62" t="s">
        <v>30</v>
      </c>
      <c r="Q10" s="63">
        <v>5</v>
      </c>
      <c r="R10" s="65">
        <f>AVERAGE(M30:M32)</f>
        <v>0.5308775245826981</v>
      </c>
      <c r="S10" s="95">
        <f>AVERAGE(N30:N32)</f>
        <v>2.2119896857612422E-2</v>
      </c>
      <c r="T10" s="101">
        <f>STDEV(M30:M32)</f>
        <v>8.1298304194718576E-2</v>
      </c>
      <c r="U10" s="107">
        <f>STDEV(N30:N32)</f>
        <v>1.9490417901619348E-2</v>
      </c>
      <c r="V10" s="116">
        <f t="shared" ref="V10:V15" si="1">(Q10-Q9)*((R10+R9)/2)</f>
        <v>2.6543876229134904</v>
      </c>
      <c r="W10" s="70">
        <f>SUM(V10:V15)</f>
        <v>47.078792630596517</v>
      </c>
      <c r="X10" s="70">
        <f>SUM(V10:V12)</f>
        <v>24.063260543670584</v>
      </c>
      <c r="Y10" s="117">
        <f>SUM(V13:V15)</f>
        <v>23.015532086925937</v>
      </c>
      <c r="Z10" s="111">
        <f>W10*12.011</f>
        <v>565.46337828609478</v>
      </c>
      <c r="AA10" s="74">
        <f t="shared" ref="AA10:AB10" si="2">X10*12.011</f>
        <v>289.02382239002736</v>
      </c>
      <c r="AB10" s="74">
        <f t="shared" si="2"/>
        <v>276.43955589606742</v>
      </c>
    </row>
    <row r="11" spans="1:28" s="11" customFormat="1" x14ac:dyDescent="0.25">
      <c r="A11" s="7">
        <v>808</v>
      </c>
      <c r="B11" s="7" t="s">
        <v>14</v>
      </c>
      <c r="C11" s="7">
        <v>2</v>
      </c>
      <c r="D11" s="7">
        <v>15</v>
      </c>
      <c r="E11" s="7">
        <v>5</v>
      </c>
      <c r="F11" s="6" t="s">
        <v>10</v>
      </c>
      <c r="G11" s="6"/>
      <c r="H11" s="7">
        <v>2004</v>
      </c>
      <c r="I11" s="6">
        <v>2.5000000000000001E-4</v>
      </c>
      <c r="J11" s="6">
        <f t="shared" si="0"/>
        <v>0</v>
      </c>
      <c r="K11" s="6">
        <v>12</v>
      </c>
      <c r="L11" s="6">
        <v>1</v>
      </c>
      <c r="M11" s="8" t="s">
        <v>12</v>
      </c>
      <c r="N11" s="59"/>
      <c r="P11" s="62" t="s">
        <v>30</v>
      </c>
      <c r="Q11" s="63">
        <v>25</v>
      </c>
      <c r="R11" s="65">
        <f>AVERAGE(M33:M35)</f>
        <v>0.54316949139638682</v>
      </c>
      <c r="S11" s="95">
        <f>AVERAGE(N33:N35)</f>
        <v>2.2632062141516116E-2</v>
      </c>
      <c r="T11" s="101">
        <f>STDEV(M33:M35)</f>
        <v>1.096645198864327E-2</v>
      </c>
      <c r="U11" s="107">
        <f>STDEV(N33:N35)</f>
        <v>1.9605931918431067E-2</v>
      </c>
      <c r="V11" s="116">
        <f t="shared" si="1"/>
        <v>10.740470159790849</v>
      </c>
      <c r="W11" s="70"/>
      <c r="X11" s="69"/>
      <c r="Y11" s="115"/>
      <c r="Z11" s="110"/>
      <c r="AA11" s="73"/>
      <c r="AB11" s="73"/>
    </row>
    <row r="12" spans="1:28" s="11" customFormat="1" x14ac:dyDescent="0.25">
      <c r="A12" s="7">
        <v>809</v>
      </c>
      <c r="B12" s="7" t="s">
        <v>15</v>
      </c>
      <c r="C12" s="7">
        <v>2</v>
      </c>
      <c r="D12" s="7">
        <v>15</v>
      </c>
      <c r="E12" s="7">
        <v>25</v>
      </c>
      <c r="F12" s="6" t="s">
        <v>10</v>
      </c>
      <c r="G12" s="6">
        <v>53786</v>
      </c>
      <c r="H12" s="7">
        <v>2005</v>
      </c>
      <c r="I12" s="6">
        <v>2.5000000000000001E-4</v>
      </c>
      <c r="J12" s="6">
        <f t="shared" si="0"/>
        <v>215144000</v>
      </c>
      <c r="K12" s="6">
        <v>12</v>
      </c>
      <c r="L12" s="6">
        <v>1</v>
      </c>
      <c r="M12" s="8" t="s">
        <v>12</v>
      </c>
      <c r="N12" s="59"/>
      <c r="P12" s="62" t="s">
        <v>30</v>
      </c>
      <c r="Q12" s="63">
        <v>45</v>
      </c>
      <c r="R12" s="65">
        <f>AVERAGE(M36:M38)</f>
        <v>0.52367078470023765</v>
      </c>
      <c r="S12" s="95">
        <f>AVERAGE(N36:N38)</f>
        <v>3.2729424043764853E-2</v>
      </c>
      <c r="T12" s="101">
        <f>STDEV(M36:M38)</f>
        <v>5.2812914698700517E-2</v>
      </c>
      <c r="U12" s="107">
        <f>STDEV(N36:N38)</f>
        <v>3.3008071686687823E-3</v>
      </c>
      <c r="V12" s="116">
        <f t="shared" si="1"/>
        <v>10.668402760966245</v>
      </c>
      <c r="W12" s="70"/>
      <c r="X12" s="69"/>
      <c r="Y12" s="115"/>
      <c r="Z12" s="110"/>
      <c r="AA12" s="73"/>
      <c r="AB12" s="73"/>
    </row>
    <row r="13" spans="1:28" s="11" customFormat="1" x14ac:dyDescent="0.25">
      <c r="A13" s="7">
        <v>810</v>
      </c>
      <c r="B13" s="7" t="s">
        <v>16</v>
      </c>
      <c r="C13" s="7">
        <v>2</v>
      </c>
      <c r="D13" s="7">
        <v>15</v>
      </c>
      <c r="E13" s="7">
        <v>25</v>
      </c>
      <c r="F13" s="6" t="s">
        <v>10</v>
      </c>
      <c r="G13" s="6"/>
      <c r="H13" s="7">
        <v>2005</v>
      </c>
      <c r="I13" s="6">
        <v>2.5000000000000001E-4</v>
      </c>
      <c r="J13" s="6">
        <f t="shared" si="0"/>
        <v>0</v>
      </c>
      <c r="K13" s="6">
        <v>12</v>
      </c>
      <c r="L13" s="6">
        <v>1</v>
      </c>
      <c r="M13" s="8" t="s">
        <v>12</v>
      </c>
      <c r="N13" s="59"/>
      <c r="P13" s="62" t="s">
        <v>30</v>
      </c>
      <c r="Q13" s="63">
        <v>75</v>
      </c>
      <c r="R13" s="65">
        <f>AVERAGE(M39:M41)</f>
        <v>0.34284082647460917</v>
      </c>
      <c r="S13" s="95">
        <f>AVERAGE(N39:N41)</f>
        <v>2.1427551654663073E-2</v>
      </c>
      <c r="T13" s="101">
        <f>STDEV(M39:M41)</f>
        <v>2.9792753344166357E-2</v>
      </c>
      <c r="U13" s="107">
        <f>STDEV(N39:N41)</f>
        <v>1.8620470840103973E-3</v>
      </c>
      <c r="V13" s="116">
        <f t="shared" si="1"/>
        <v>12.997674167622701</v>
      </c>
      <c r="W13" s="70"/>
      <c r="X13" s="69"/>
      <c r="Y13" s="115"/>
      <c r="Z13" s="110"/>
      <c r="AA13" s="73"/>
      <c r="AB13" s="73"/>
    </row>
    <row r="14" spans="1:28" s="11" customFormat="1" x14ac:dyDescent="0.25">
      <c r="A14" s="7">
        <v>811</v>
      </c>
      <c r="B14" s="7" t="s">
        <v>17</v>
      </c>
      <c r="C14" s="7">
        <v>2</v>
      </c>
      <c r="D14" s="7">
        <v>15</v>
      </c>
      <c r="E14" s="7">
        <v>25</v>
      </c>
      <c r="F14" s="6" t="s">
        <v>10</v>
      </c>
      <c r="G14" s="6">
        <v>58718</v>
      </c>
      <c r="H14" s="7">
        <v>2005</v>
      </c>
      <c r="I14" s="6">
        <v>2.5000000000000001E-4</v>
      </c>
      <c r="J14" s="6">
        <f t="shared" si="0"/>
        <v>234872000</v>
      </c>
      <c r="K14" s="6">
        <v>12</v>
      </c>
      <c r="L14" s="6">
        <v>1</v>
      </c>
      <c r="M14" s="8" t="s">
        <v>12</v>
      </c>
      <c r="N14" s="59"/>
      <c r="P14" s="62" t="s">
        <v>30</v>
      </c>
      <c r="Q14" s="63">
        <v>100</v>
      </c>
      <c r="R14" s="65">
        <f>AVERAGE(M42:M44)</f>
        <v>0.17467900792185645</v>
      </c>
      <c r="S14" s="95">
        <f>AVERAGE(N42:N44)</f>
        <v>1.0917437995116028E-2</v>
      </c>
      <c r="T14" s="101">
        <f>STDEV(M42:M44)</f>
        <v>2.2354336601010222E-3</v>
      </c>
      <c r="U14" s="107">
        <f>STDEV(N42:N44)</f>
        <v>1.3971460375631389E-4</v>
      </c>
      <c r="V14" s="116">
        <f t="shared" si="1"/>
        <v>6.4689979299558207</v>
      </c>
      <c r="W14" s="70"/>
      <c r="X14" s="69"/>
      <c r="Y14" s="115"/>
      <c r="Z14" s="110"/>
      <c r="AA14" s="73"/>
      <c r="AB14" s="73"/>
    </row>
    <row r="15" spans="1:28" s="11" customFormat="1" x14ac:dyDescent="0.25">
      <c r="A15" s="7">
        <v>812</v>
      </c>
      <c r="B15" s="7" t="s">
        <v>18</v>
      </c>
      <c r="C15" s="7">
        <v>2</v>
      </c>
      <c r="D15" s="7">
        <v>15</v>
      </c>
      <c r="E15" s="7">
        <v>45</v>
      </c>
      <c r="F15" s="6" t="s">
        <v>10</v>
      </c>
      <c r="G15" s="6">
        <v>57409</v>
      </c>
      <c r="H15" s="7">
        <v>2001</v>
      </c>
      <c r="I15" s="6">
        <v>2.5000000000000001E-4</v>
      </c>
      <c r="J15" s="6">
        <f t="shared" si="0"/>
        <v>229636000</v>
      </c>
      <c r="K15" s="6">
        <v>12</v>
      </c>
      <c r="L15" s="6">
        <v>1</v>
      </c>
      <c r="M15" s="8" t="s">
        <v>12</v>
      </c>
      <c r="N15" s="59"/>
      <c r="P15" s="62" t="s">
        <v>30</v>
      </c>
      <c r="Q15" s="63">
        <v>125</v>
      </c>
      <c r="R15" s="65">
        <f>AVERAGE(M45:M47)</f>
        <v>0.10922979122593668</v>
      </c>
      <c r="S15" s="95">
        <f>AVERAGE(N45:N47)</f>
        <v>6.8268619516210424E-3</v>
      </c>
      <c r="T15" s="101">
        <f>STDEV(M45:M47)</f>
        <v>3.0405494392304016E-3</v>
      </c>
      <c r="U15" s="107">
        <f>STDEV(N45:N47)</f>
        <v>1.900343399519001E-4</v>
      </c>
      <c r="V15" s="116">
        <f t="shared" si="1"/>
        <v>3.548859989347414</v>
      </c>
      <c r="W15" s="70"/>
      <c r="X15" s="69"/>
      <c r="Y15" s="115"/>
      <c r="Z15" s="110"/>
      <c r="AA15" s="73"/>
      <c r="AB15" s="73"/>
    </row>
    <row r="16" spans="1:28" s="11" customFormat="1" x14ac:dyDescent="0.25">
      <c r="A16" s="7">
        <v>813</v>
      </c>
      <c r="B16" s="7" t="s">
        <v>19</v>
      </c>
      <c r="C16" s="7">
        <v>2</v>
      </c>
      <c r="D16" s="7">
        <v>15</v>
      </c>
      <c r="E16" s="7">
        <v>45</v>
      </c>
      <c r="F16" s="6" t="s">
        <v>10</v>
      </c>
      <c r="G16" s="6">
        <v>52854</v>
      </c>
      <c r="H16" s="7">
        <v>2001</v>
      </c>
      <c r="I16" s="6">
        <v>2.5000000000000001E-4</v>
      </c>
      <c r="J16" s="6">
        <f t="shared" si="0"/>
        <v>211416000</v>
      </c>
      <c r="K16" s="6">
        <v>12</v>
      </c>
      <c r="L16" s="6">
        <v>1</v>
      </c>
      <c r="M16" s="8" t="s">
        <v>12</v>
      </c>
      <c r="N16" s="59"/>
      <c r="P16" s="62"/>
      <c r="Q16" s="63"/>
      <c r="R16" s="98"/>
      <c r="S16" s="104"/>
      <c r="T16" s="101"/>
      <c r="U16" s="107"/>
      <c r="V16" s="116"/>
      <c r="W16" s="69"/>
      <c r="X16" s="69"/>
      <c r="Y16" s="115"/>
      <c r="Z16" s="110"/>
      <c r="AA16" s="73"/>
      <c r="AB16" s="73"/>
    </row>
    <row r="17" spans="1:28" s="11" customFormat="1" x14ac:dyDescent="0.25">
      <c r="A17" s="7">
        <v>814</v>
      </c>
      <c r="B17" s="7" t="s">
        <v>20</v>
      </c>
      <c r="C17" s="7">
        <v>2</v>
      </c>
      <c r="D17" s="7">
        <v>15</v>
      </c>
      <c r="E17" s="7">
        <v>45</v>
      </c>
      <c r="F17" s="6" t="s">
        <v>10</v>
      </c>
      <c r="G17" s="6">
        <v>47846</v>
      </c>
      <c r="H17" s="7">
        <v>2001</v>
      </c>
      <c r="I17" s="6">
        <v>2.5000000000000001E-4</v>
      </c>
      <c r="J17" s="6">
        <f t="shared" si="0"/>
        <v>191384000</v>
      </c>
      <c r="K17" s="6">
        <v>12</v>
      </c>
      <c r="L17" s="6">
        <v>1</v>
      </c>
      <c r="M17" s="8" t="s">
        <v>12</v>
      </c>
      <c r="N17" s="59"/>
      <c r="P17" s="62" t="s">
        <v>38</v>
      </c>
      <c r="Q17" s="63">
        <v>0</v>
      </c>
      <c r="R17" s="65">
        <f>R18</f>
        <v>3.7771101606925248E-2</v>
      </c>
      <c r="S17" s="95">
        <f>S18</f>
        <v>1.5737959002885521E-3</v>
      </c>
      <c r="T17" s="101"/>
      <c r="U17" s="107"/>
      <c r="V17" s="116"/>
      <c r="W17" s="69"/>
      <c r="X17" s="69"/>
      <c r="Y17" s="115"/>
      <c r="Z17" s="110"/>
      <c r="AA17" s="73"/>
      <c r="AB17" s="73"/>
    </row>
    <row r="18" spans="1:28" s="11" customFormat="1" x14ac:dyDescent="0.25">
      <c r="A18" s="7">
        <v>815</v>
      </c>
      <c r="B18" s="7" t="s">
        <v>21</v>
      </c>
      <c r="C18" s="7">
        <v>2</v>
      </c>
      <c r="D18" s="7">
        <v>15</v>
      </c>
      <c r="E18" s="7">
        <v>75</v>
      </c>
      <c r="F18" s="6" t="s">
        <v>10</v>
      </c>
      <c r="G18" s="6">
        <v>52951</v>
      </c>
      <c r="H18" s="7">
        <v>2009</v>
      </c>
      <c r="I18" s="6">
        <v>2.5000000000000001E-4</v>
      </c>
      <c r="J18" s="6">
        <f t="shared" si="0"/>
        <v>211804000</v>
      </c>
      <c r="K18" s="6">
        <v>12</v>
      </c>
      <c r="L18" s="6">
        <v>1</v>
      </c>
      <c r="M18" s="8" t="s">
        <v>12</v>
      </c>
      <c r="N18" s="59"/>
      <c r="P18" s="62" t="s">
        <v>38</v>
      </c>
      <c r="Q18" s="63">
        <v>5</v>
      </c>
      <c r="R18" s="65">
        <f>AVERAGE(M51:M53)</f>
        <v>3.7771101606925248E-2</v>
      </c>
      <c r="S18" s="95">
        <f>AVERAGE(N51:N53)</f>
        <v>1.5737959002885521E-3</v>
      </c>
      <c r="T18" s="101">
        <f>STDEV(M51:M53)</f>
        <v>6.8579059065335271E-3</v>
      </c>
      <c r="U18" s="107">
        <f>STDEV(N51:N53)</f>
        <v>1.3962386352188614E-3</v>
      </c>
      <c r="V18" s="116">
        <f t="shared" ref="V18:V23" si="3">(Q18-Q17)*((R18+R17)/2)</f>
        <v>0.18885550803462625</v>
      </c>
      <c r="W18" s="70">
        <f>SUM(V18:V23)</f>
        <v>3.9694360147374796</v>
      </c>
      <c r="X18" s="70">
        <f>SUM(V18:V20)</f>
        <v>2.2183341852605816</v>
      </c>
      <c r="Y18" s="117">
        <f>SUM(V21:V23)</f>
        <v>1.7511018294768979</v>
      </c>
      <c r="Z18" s="111">
        <f>W18*12.011</f>
        <v>47.676895973011867</v>
      </c>
      <c r="AA18" s="74">
        <f t="shared" ref="AA18:AB18" si="4">X18*12.011</f>
        <v>26.644411899164844</v>
      </c>
      <c r="AB18" s="74">
        <f t="shared" si="4"/>
        <v>21.032484073847019</v>
      </c>
    </row>
    <row r="19" spans="1:28" s="11" customFormat="1" x14ac:dyDescent="0.25">
      <c r="A19" s="7">
        <v>816</v>
      </c>
      <c r="B19" s="7" t="s">
        <v>22</v>
      </c>
      <c r="C19" s="7">
        <v>2</v>
      </c>
      <c r="D19" s="7">
        <v>15</v>
      </c>
      <c r="E19" s="7">
        <v>75</v>
      </c>
      <c r="F19" s="6" t="s">
        <v>10</v>
      </c>
      <c r="G19" s="6">
        <v>59544</v>
      </c>
      <c r="H19" s="7">
        <v>2009</v>
      </c>
      <c r="I19" s="6">
        <v>2.5000000000000001E-4</v>
      </c>
      <c r="J19" s="6">
        <f t="shared" si="0"/>
        <v>238176000</v>
      </c>
      <c r="K19" s="6">
        <v>12</v>
      </c>
      <c r="L19" s="6">
        <v>1</v>
      </c>
      <c r="M19" s="8" t="s">
        <v>12</v>
      </c>
      <c r="N19" s="59"/>
      <c r="P19" s="62" t="s">
        <v>38</v>
      </c>
      <c r="Q19" s="63">
        <v>25</v>
      </c>
      <c r="R19" s="65">
        <f>AVERAGE(M54:M56)</f>
        <v>5.0056996341804584E-2</v>
      </c>
      <c r="S19" s="95">
        <f>AVERAGE(N54:N56)</f>
        <v>2.0857081809085242E-3</v>
      </c>
      <c r="T19" s="101">
        <f>STDEV(M54:M56)</f>
        <v>1.0788807468168548E-2</v>
      </c>
      <c r="U19" s="107">
        <f>STDEV(N54:N56)</f>
        <v>1.868147350095355E-3</v>
      </c>
      <c r="V19" s="116">
        <f t="shared" si="3"/>
        <v>0.87828097948729833</v>
      </c>
      <c r="W19" s="70"/>
      <c r="X19" s="70"/>
      <c r="Y19" s="117"/>
      <c r="Z19" s="111"/>
      <c r="AA19" s="74"/>
      <c r="AB19" s="74"/>
    </row>
    <row r="20" spans="1:28" s="11" customFormat="1" x14ac:dyDescent="0.25">
      <c r="A20" s="7">
        <v>817</v>
      </c>
      <c r="B20" s="7" t="s">
        <v>23</v>
      </c>
      <c r="C20" s="7">
        <v>2</v>
      </c>
      <c r="D20" s="7">
        <v>15</v>
      </c>
      <c r="E20" s="7">
        <v>75</v>
      </c>
      <c r="F20" s="6" t="s">
        <v>10</v>
      </c>
      <c r="G20" s="6">
        <v>57215</v>
      </c>
      <c r="H20" s="7">
        <v>2009</v>
      </c>
      <c r="I20" s="6">
        <v>2.5000000000000001E-4</v>
      </c>
      <c r="J20" s="6">
        <f t="shared" si="0"/>
        <v>228860000</v>
      </c>
      <c r="K20" s="6">
        <v>12</v>
      </c>
      <c r="L20" s="6">
        <v>1</v>
      </c>
      <c r="M20" s="8" t="s">
        <v>12</v>
      </c>
      <c r="N20" s="59"/>
      <c r="P20" s="62" t="s">
        <v>38</v>
      </c>
      <c r="Q20" s="63">
        <v>45</v>
      </c>
      <c r="R20" s="65">
        <f>AVERAGE(M57:M59)</f>
        <v>6.5062773432061113E-2</v>
      </c>
      <c r="S20" s="95">
        <f>AVERAGE(N57:N59)</f>
        <v>4.0664233395038196E-3</v>
      </c>
      <c r="T20" s="101">
        <f>STDEV(M57:M59)</f>
        <v>9.8863414789691993E-3</v>
      </c>
      <c r="U20" s="107">
        <f>STDEV(N57:N59)</f>
        <v>6.1789634243557419E-4</v>
      </c>
      <c r="V20" s="116">
        <f t="shared" si="3"/>
        <v>1.1511976977386571</v>
      </c>
      <c r="W20" s="70"/>
      <c r="X20" s="70"/>
      <c r="Y20" s="117"/>
      <c r="Z20" s="111"/>
      <c r="AA20" s="74"/>
      <c r="AB20" s="74"/>
    </row>
    <row r="21" spans="1:28" s="11" customFormat="1" x14ac:dyDescent="0.25">
      <c r="A21" s="7">
        <v>818</v>
      </c>
      <c r="B21" s="7" t="s">
        <v>24</v>
      </c>
      <c r="C21" s="7">
        <v>2</v>
      </c>
      <c r="D21" s="7">
        <v>15</v>
      </c>
      <c r="E21" s="7">
        <v>100</v>
      </c>
      <c r="F21" s="6" t="s">
        <v>10</v>
      </c>
      <c r="G21" s="6">
        <v>60924</v>
      </c>
      <c r="H21" s="7">
        <v>2017</v>
      </c>
      <c r="I21" s="6">
        <v>2.5000000000000001E-4</v>
      </c>
      <c r="J21" s="6">
        <f t="shared" si="0"/>
        <v>243696000</v>
      </c>
      <c r="K21" s="6">
        <v>12</v>
      </c>
      <c r="L21" s="6">
        <v>1</v>
      </c>
      <c r="M21" s="8" t="s">
        <v>12</v>
      </c>
      <c r="N21" s="59"/>
      <c r="P21" s="62" t="s">
        <v>38</v>
      </c>
      <c r="Q21" s="63">
        <v>75</v>
      </c>
      <c r="R21" s="65">
        <f>AVERAGE(M60:M62)</f>
        <v>2.0916293857241117E-2</v>
      </c>
      <c r="S21" s="95">
        <f>AVERAGE(N60:N62)</f>
        <v>1.3072683660775698E-3</v>
      </c>
      <c r="T21" s="101">
        <f>STDEV(M60:M62)</f>
        <v>1.6951461342821039E-3</v>
      </c>
      <c r="U21" s="107">
        <f>STDEV(N60:N62)</f>
        <v>1.0594663339263149E-4</v>
      </c>
      <c r="V21" s="116">
        <f t="shared" si="3"/>
        <v>1.2896860093395335</v>
      </c>
      <c r="W21" s="70"/>
      <c r="X21" s="70"/>
      <c r="Y21" s="117"/>
      <c r="Z21" s="111"/>
      <c r="AA21" s="74"/>
      <c r="AB21" s="74"/>
    </row>
    <row r="22" spans="1:28" s="11" customFormat="1" x14ac:dyDescent="0.25">
      <c r="A22" s="7">
        <v>819</v>
      </c>
      <c r="B22" s="7" t="s">
        <v>25</v>
      </c>
      <c r="C22" s="7">
        <v>2</v>
      </c>
      <c r="D22" s="7">
        <v>15</v>
      </c>
      <c r="E22" s="7">
        <v>100</v>
      </c>
      <c r="F22" s="6" t="s">
        <v>10</v>
      </c>
      <c r="G22" s="6">
        <v>56944</v>
      </c>
      <c r="H22" s="7">
        <v>2017</v>
      </c>
      <c r="I22" s="6">
        <v>2.5000000000000001E-4</v>
      </c>
      <c r="J22" s="6">
        <f t="shared" si="0"/>
        <v>227776000</v>
      </c>
      <c r="K22" s="6">
        <v>12</v>
      </c>
      <c r="L22" s="6">
        <v>1</v>
      </c>
      <c r="M22" s="8" t="s">
        <v>12</v>
      </c>
      <c r="N22" s="59"/>
      <c r="P22" s="62" t="s">
        <v>38</v>
      </c>
      <c r="Q22" s="63">
        <v>100</v>
      </c>
      <c r="R22" s="65">
        <f>AVERAGE(M63:M65)</f>
        <v>6.359677781172253E-3</v>
      </c>
      <c r="S22" s="95">
        <f>AVERAGE(N63:N65)</f>
        <v>3.9747986132326581E-4</v>
      </c>
      <c r="T22" s="101">
        <f>STDEV(M63:M65)</f>
        <v>1.6308937211701566E-3</v>
      </c>
      <c r="U22" s="107">
        <f>STDEV(N63:N65)</f>
        <v>1.0193085757313479E-4</v>
      </c>
      <c r="V22" s="116">
        <f t="shared" si="3"/>
        <v>0.34094964548016715</v>
      </c>
      <c r="W22" s="70"/>
      <c r="X22" s="70"/>
      <c r="Y22" s="117"/>
      <c r="Z22" s="111"/>
      <c r="AA22" s="74"/>
      <c r="AB22" s="74"/>
    </row>
    <row r="23" spans="1:28" s="11" customFormat="1" x14ac:dyDescent="0.25">
      <c r="A23" s="7">
        <v>820</v>
      </c>
      <c r="B23" s="7" t="s">
        <v>26</v>
      </c>
      <c r="C23" s="7">
        <v>2</v>
      </c>
      <c r="D23" s="7">
        <v>15</v>
      </c>
      <c r="E23" s="7">
        <v>100</v>
      </c>
      <c r="F23" s="6" t="s">
        <v>10</v>
      </c>
      <c r="G23" s="6">
        <v>59596</v>
      </c>
      <c r="H23" s="7">
        <v>2017</v>
      </c>
      <c r="I23" s="6">
        <v>2.5000000000000001E-4</v>
      </c>
      <c r="J23" s="6">
        <f t="shared" si="0"/>
        <v>238384000</v>
      </c>
      <c r="K23" s="6">
        <v>12</v>
      </c>
      <c r="L23" s="6">
        <v>1</v>
      </c>
      <c r="M23" s="8" t="s">
        <v>12</v>
      </c>
      <c r="N23" s="59"/>
      <c r="P23" s="62" t="s">
        <v>38</v>
      </c>
      <c r="Q23" s="63">
        <v>125</v>
      </c>
      <c r="R23" s="65">
        <f>AVERAGE(M66:M68)</f>
        <v>3.2776161914035416E-3</v>
      </c>
      <c r="S23" s="95">
        <f>AVERAGE(N66:N68)</f>
        <v>2.0485101196272135E-4</v>
      </c>
      <c r="T23" s="101">
        <f>STDEV(M66:M68)</f>
        <v>4.4355491313367027E-4</v>
      </c>
      <c r="U23" s="107">
        <f>STDEV(N66:N68)</f>
        <v>2.7722182070854392E-5</v>
      </c>
      <c r="V23" s="116">
        <f t="shared" si="3"/>
        <v>0.12046617465719743</v>
      </c>
      <c r="W23" s="70"/>
      <c r="X23" s="70"/>
      <c r="Y23" s="117"/>
      <c r="Z23" s="111"/>
      <c r="AA23" s="74"/>
      <c r="AB23" s="74"/>
    </row>
    <row r="24" spans="1:28" s="11" customFormat="1" x14ac:dyDescent="0.25">
      <c r="A24" s="7">
        <v>821</v>
      </c>
      <c r="B24" s="7" t="s">
        <v>27</v>
      </c>
      <c r="C24" s="7">
        <v>2</v>
      </c>
      <c r="D24" s="7">
        <v>15</v>
      </c>
      <c r="E24" s="7">
        <v>125</v>
      </c>
      <c r="F24" s="6" t="s">
        <v>10</v>
      </c>
      <c r="G24" s="6">
        <v>53146</v>
      </c>
      <c r="H24" s="7">
        <v>2035</v>
      </c>
      <c r="I24" s="6">
        <v>2.5000000000000001E-4</v>
      </c>
      <c r="J24" s="6">
        <f t="shared" si="0"/>
        <v>212584000</v>
      </c>
      <c r="K24" s="6">
        <v>12</v>
      </c>
      <c r="L24" s="6">
        <v>1</v>
      </c>
      <c r="M24" s="8" t="s">
        <v>12</v>
      </c>
      <c r="N24" s="59"/>
      <c r="P24" s="62"/>
      <c r="Q24" s="63"/>
      <c r="R24" s="65"/>
      <c r="S24" s="95"/>
      <c r="T24" s="101"/>
      <c r="U24" s="107"/>
      <c r="V24" s="116"/>
      <c r="W24" s="70"/>
      <c r="X24" s="70"/>
      <c r="Y24" s="117"/>
      <c r="Z24" s="111"/>
      <c r="AA24" s="74"/>
      <c r="AB24" s="74"/>
    </row>
    <row r="25" spans="1:28" s="11" customFormat="1" x14ac:dyDescent="0.25">
      <c r="A25" s="7">
        <v>822</v>
      </c>
      <c r="B25" s="7" t="s">
        <v>28</v>
      </c>
      <c r="C25" s="7">
        <v>2</v>
      </c>
      <c r="D25" s="7">
        <v>15</v>
      </c>
      <c r="E25" s="7">
        <v>125</v>
      </c>
      <c r="F25" s="6" t="s">
        <v>10</v>
      </c>
      <c r="G25" s="6">
        <v>58470</v>
      </c>
      <c r="H25" s="7">
        <v>2035</v>
      </c>
      <c r="I25" s="6">
        <v>2.5000000000000001E-4</v>
      </c>
      <c r="J25" s="6">
        <f t="shared" si="0"/>
        <v>233880000</v>
      </c>
      <c r="K25" s="6">
        <v>12</v>
      </c>
      <c r="L25" s="6">
        <v>1</v>
      </c>
      <c r="M25" s="8" t="s">
        <v>12</v>
      </c>
      <c r="N25" s="59"/>
      <c r="P25" s="62" t="s">
        <v>39</v>
      </c>
      <c r="Q25" s="63">
        <v>0</v>
      </c>
      <c r="R25" s="65">
        <f>R26</f>
        <v>4.696508497762375E-2</v>
      </c>
      <c r="S25" s="95">
        <f>S26</f>
        <v>1.9568785407343228E-3</v>
      </c>
      <c r="T25" s="101"/>
      <c r="U25" s="107"/>
      <c r="V25" s="116"/>
      <c r="W25" s="70"/>
      <c r="X25" s="70"/>
      <c r="Y25" s="117"/>
      <c r="Z25" s="111"/>
      <c r="AA25" s="74"/>
      <c r="AB25" s="74"/>
    </row>
    <row r="26" spans="1:28" s="11" customFormat="1" x14ac:dyDescent="0.25">
      <c r="A26" s="7">
        <v>823</v>
      </c>
      <c r="B26" s="7" t="s">
        <v>29</v>
      </c>
      <c r="C26" s="7">
        <v>2</v>
      </c>
      <c r="D26" s="7">
        <v>15</v>
      </c>
      <c r="E26" s="7">
        <v>125</v>
      </c>
      <c r="F26" s="6" t="s">
        <v>10</v>
      </c>
      <c r="G26" s="6">
        <v>55800</v>
      </c>
      <c r="H26" s="7">
        <v>2035</v>
      </c>
      <c r="I26" s="6">
        <v>2.5000000000000001E-4</v>
      </c>
      <c r="J26" s="6">
        <f t="shared" si="0"/>
        <v>223200000</v>
      </c>
      <c r="K26" s="6">
        <v>12</v>
      </c>
      <c r="L26" s="6">
        <v>1</v>
      </c>
      <c r="M26" s="8" t="s">
        <v>12</v>
      </c>
      <c r="N26" s="59"/>
      <c r="P26" s="62" t="s">
        <v>39</v>
      </c>
      <c r="Q26" s="63">
        <v>5</v>
      </c>
      <c r="R26" s="65">
        <f>AVERAGE(M72:M74)</f>
        <v>4.696508497762375E-2</v>
      </c>
      <c r="S26" s="95">
        <f>AVERAGE(N72:N74)</f>
        <v>1.9568785407343228E-3</v>
      </c>
      <c r="T26" s="101">
        <f>STDEV(M72:M74)</f>
        <v>6.6639408202331411E-3</v>
      </c>
      <c r="U26" s="107">
        <f>STDEV(N72:N74)</f>
        <v>1.7201060437872437E-3</v>
      </c>
      <c r="V26" s="116">
        <f t="shared" ref="V26:V31" si="5">(Q26-Q25)*((R26+R25)/2)</f>
        <v>0.23482542488811875</v>
      </c>
      <c r="W26" s="70">
        <f>SUM(V26:V31)</f>
        <v>3.9825506394418428</v>
      </c>
      <c r="X26" s="70">
        <f>SUM(V26:V28)</f>
        <v>1.9642204234817062</v>
      </c>
      <c r="Y26" s="117">
        <f>SUM(V29:V31)</f>
        <v>2.0183302159601366</v>
      </c>
      <c r="Z26" s="111">
        <f>W26*12.011</f>
        <v>47.834415730335969</v>
      </c>
      <c r="AA26" s="74">
        <f t="shared" ref="AA26:AB26" si="6">X26*12.011</f>
        <v>23.592251506438771</v>
      </c>
      <c r="AB26" s="74">
        <f t="shared" si="6"/>
        <v>24.242164223897198</v>
      </c>
    </row>
    <row r="27" spans="1:28" s="11" customFormat="1" x14ac:dyDescent="0.25">
      <c r="A27" s="5"/>
      <c r="B27" s="5"/>
      <c r="C27" s="5"/>
      <c r="D27" s="5"/>
      <c r="E27" s="5"/>
      <c r="F27" s="11" t="s">
        <v>72</v>
      </c>
      <c r="G27" s="11">
        <f>AVERAGE(G9:G26)</f>
        <v>56134.25</v>
      </c>
      <c r="H27" s="5"/>
      <c r="M27" s="12"/>
      <c r="N27" s="87"/>
      <c r="P27" s="62" t="s">
        <v>39</v>
      </c>
      <c r="Q27" s="63">
        <v>25</v>
      </c>
      <c r="R27" s="65">
        <f>AVERAGE(M75:M77)</f>
        <v>4.2160541809913271E-2</v>
      </c>
      <c r="S27" s="95">
        <f>AVERAGE(N75:N77)</f>
        <v>1.7566892420797196E-3</v>
      </c>
      <c r="T27" s="101">
        <f>STDEV(M75:M77)</f>
        <v>9.1911957994877513E-3</v>
      </c>
      <c r="U27" s="107">
        <f>STDEV(N75:N77)</f>
        <v>1.574631407780082E-3</v>
      </c>
      <c r="V27" s="116">
        <f t="shared" si="5"/>
        <v>0.89125626787537016</v>
      </c>
      <c r="W27" s="70"/>
      <c r="X27" s="70"/>
      <c r="Y27" s="117"/>
      <c r="Z27" s="111"/>
      <c r="AA27" s="74"/>
      <c r="AB27" s="74"/>
    </row>
    <row r="28" spans="1:28" s="11" customFormat="1" x14ac:dyDescent="0.25">
      <c r="B28" s="5"/>
      <c r="C28" s="5"/>
      <c r="D28" s="5"/>
      <c r="E28" s="5"/>
      <c r="H28" s="5"/>
      <c r="M28" s="12"/>
      <c r="N28" s="87"/>
      <c r="P28" s="62" t="s">
        <v>39</v>
      </c>
      <c r="Q28" s="63">
        <v>45</v>
      </c>
      <c r="R28" s="65">
        <f>AVERAGE(M78:M80)</f>
        <v>4.1653331261908448E-2</v>
      </c>
      <c r="S28" s="95">
        <f>AVERAGE(N78:N80)</f>
        <v>2.603333203869278E-3</v>
      </c>
      <c r="T28" s="101">
        <f>STDEV(M78:M80)</f>
        <v>2.3064988326404073E-3</v>
      </c>
      <c r="U28" s="107">
        <f>STDEV(N78:N80)</f>
        <v>1.4415617704002546E-4</v>
      </c>
      <c r="V28" s="116">
        <f t="shared" si="5"/>
        <v>0.83813873071821732</v>
      </c>
      <c r="W28" s="70"/>
      <c r="X28" s="70"/>
      <c r="Y28" s="117"/>
      <c r="Z28" s="111"/>
      <c r="AA28" s="74"/>
      <c r="AB28" s="74"/>
    </row>
    <row r="29" spans="1:28" s="11" customFormat="1" x14ac:dyDescent="0.25">
      <c r="B29" s="5"/>
      <c r="C29" s="5"/>
      <c r="D29" s="5"/>
      <c r="E29" s="5"/>
      <c r="H29" s="5"/>
      <c r="M29" s="12"/>
      <c r="N29" s="87"/>
      <c r="P29" s="62" t="s">
        <v>39</v>
      </c>
      <c r="Q29" s="63">
        <v>75</v>
      </c>
      <c r="R29" s="65">
        <f>AVERAGE(M81:M83)</f>
        <v>3.5207452562933478E-2</v>
      </c>
      <c r="S29" s="95">
        <f>AVERAGE(N81:N83)</f>
        <v>2.2004657851833424E-3</v>
      </c>
      <c r="T29" s="101">
        <f>STDEV(M81:M83)</f>
        <v>7.5136114541785575E-3</v>
      </c>
      <c r="U29" s="107">
        <f>STDEV(N81:N83)</f>
        <v>4.696007158861618E-4</v>
      </c>
      <c r="V29" s="116">
        <f t="shared" si="5"/>
        <v>1.1529117573726291</v>
      </c>
      <c r="W29" s="70"/>
      <c r="X29" s="70"/>
      <c r="Y29" s="117"/>
      <c r="Z29" s="111"/>
      <c r="AA29" s="74"/>
      <c r="AB29" s="74"/>
    </row>
    <row r="30" spans="1:28" s="11" customFormat="1" x14ac:dyDescent="0.25">
      <c r="A30" s="5">
        <v>824</v>
      </c>
      <c r="B30" s="5" t="s">
        <v>11</v>
      </c>
      <c r="C30" s="5">
        <v>2</v>
      </c>
      <c r="D30" s="5">
        <v>15</v>
      </c>
      <c r="E30" s="5">
        <v>5</v>
      </c>
      <c r="F30" s="11" t="s">
        <v>30</v>
      </c>
      <c r="G30" s="11">
        <v>5798</v>
      </c>
      <c r="H30" s="5">
        <v>2004</v>
      </c>
      <c r="I30" s="11">
        <v>0.1</v>
      </c>
      <c r="J30" s="11">
        <f>G30/I30</f>
        <v>57980</v>
      </c>
      <c r="K30" s="11">
        <v>16</v>
      </c>
      <c r="L30" s="11">
        <v>1</v>
      </c>
      <c r="M30" s="20">
        <f>(J30/$J$9)*H30*($B$1/L30)</f>
        <v>0.5883641067777502</v>
      </c>
      <c r="N30" s="90">
        <f t="shared" ref="N30:N93" si="7">M30/K30</f>
        <v>3.6772756673609387E-2</v>
      </c>
      <c r="P30" s="62" t="s">
        <v>39</v>
      </c>
      <c r="Q30" s="63">
        <v>100</v>
      </c>
      <c r="R30" s="65">
        <f>AVERAGE(M84:M86)</f>
        <v>1.3900663165437239E-2</v>
      </c>
      <c r="S30" s="95">
        <f>AVERAGE(N84:N86)</f>
        <v>8.6879144783982745E-4</v>
      </c>
      <c r="T30" s="101">
        <f>STDEV(M84:M86)</f>
        <v>1.8391433504812058E-3</v>
      </c>
      <c r="U30" s="107">
        <f>STDEV(N84:N86)</f>
        <v>1.1494645940507536E-4</v>
      </c>
      <c r="V30" s="116">
        <f t="shared" si="5"/>
        <v>0.61385144660463398</v>
      </c>
      <c r="W30" s="70"/>
      <c r="X30" s="70"/>
      <c r="Y30" s="117"/>
      <c r="Z30" s="111"/>
      <c r="AA30" s="74"/>
      <c r="AB30" s="74"/>
    </row>
    <row r="31" spans="1:28" s="11" customFormat="1" x14ac:dyDescent="0.25">
      <c r="A31" s="5">
        <v>825</v>
      </c>
      <c r="B31" s="5" t="s">
        <v>13</v>
      </c>
      <c r="C31" s="5">
        <v>2</v>
      </c>
      <c r="D31" s="5">
        <v>15</v>
      </c>
      <c r="E31" s="5">
        <v>5</v>
      </c>
      <c r="F31" s="11" t="s">
        <v>30</v>
      </c>
      <c r="G31" s="11">
        <v>5403</v>
      </c>
      <c r="H31" s="5">
        <v>2004</v>
      </c>
      <c r="I31" s="11">
        <v>0.1</v>
      </c>
      <c r="J31" s="11">
        <f t="shared" ref="J31:J94" si="8">G31/I31</f>
        <v>54030</v>
      </c>
      <c r="K31" s="11">
        <v>16</v>
      </c>
      <c r="L31" s="11">
        <v>1</v>
      </c>
      <c r="M31" s="20">
        <f>(J31/$J$10)*H31*($B$1/L31)</f>
        <v>0.47339094238764601</v>
      </c>
      <c r="N31" s="90">
        <f t="shared" si="7"/>
        <v>2.9586933899227875E-2</v>
      </c>
      <c r="P31" s="62" t="s">
        <v>39</v>
      </c>
      <c r="Q31" s="63">
        <v>125</v>
      </c>
      <c r="R31" s="65">
        <f>AVERAGE(M87:M89)</f>
        <v>6.2246977931926352E-3</v>
      </c>
      <c r="S31" s="95">
        <f>AVERAGE(N87:N89)</f>
        <v>3.890436120745397E-4</v>
      </c>
      <c r="T31" s="101">
        <f>STDEV(M87:M89)</f>
        <v>5.080205727662399E-4</v>
      </c>
      <c r="U31" s="107">
        <f>STDEV(N87:N89)</f>
        <v>3.1751285797889994E-5</v>
      </c>
      <c r="V31" s="116">
        <f t="shared" si="5"/>
        <v>0.25156701198287346</v>
      </c>
      <c r="W31" s="70"/>
      <c r="X31" s="70"/>
      <c r="Y31" s="117"/>
      <c r="Z31" s="111"/>
      <c r="AA31" s="74"/>
      <c r="AB31" s="74"/>
    </row>
    <row r="32" spans="1:28" s="11" customFormat="1" x14ac:dyDescent="0.25">
      <c r="A32" s="13">
        <v>826</v>
      </c>
      <c r="B32" s="5" t="s">
        <v>14</v>
      </c>
      <c r="C32" s="5">
        <v>2</v>
      </c>
      <c r="D32" s="5">
        <v>15</v>
      </c>
      <c r="E32" s="5">
        <v>5</v>
      </c>
      <c r="F32" s="11" t="s">
        <v>30</v>
      </c>
      <c r="G32" s="11">
        <v>379</v>
      </c>
      <c r="H32" s="5">
        <v>2004</v>
      </c>
      <c r="I32" s="11">
        <v>0.1</v>
      </c>
      <c r="J32" s="11">
        <f t="shared" si="8"/>
        <v>3790</v>
      </c>
      <c r="K32" s="11">
        <v>16</v>
      </c>
      <c r="L32" s="11">
        <v>1</v>
      </c>
      <c r="M32" s="20"/>
      <c r="N32" s="90">
        <f t="shared" si="7"/>
        <v>0</v>
      </c>
      <c r="P32" s="62"/>
      <c r="Q32" s="63"/>
      <c r="R32" s="65"/>
      <c r="S32" s="95"/>
      <c r="T32" s="101"/>
      <c r="U32" s="107"/>
      <c r="V32" s="116"/>
      <c r="W32" s="70"/>
      <c r="X32" s="70"/>
      <c r="Y32" s="117"/>
      <c r="Z32" s="111"/>
      <c r="AA32" s="74"/>
      <c r="AB32" s="74"/>
    </row>
    <row r="33" spans="1:28" s="11" customFormat="1" x14ac:dyDescent="0.25">
      <c r="A33" s="13">
        <v>827</v>
      </c>
      <c r="B33" s="5" t="s">
        <v>15</v>
      </c>
      <c r="C33" s="5">
        <v>2</v>
      </c>
      <c r="D33" s="5">
        <v>15</v>
      </c>
      <c r="E33" s="5">
        <v>25</v>
      </c>
      <c r="F33" s="11" t="s">
        <v>30</v>
      </c>
      <c r="G33" s="11">
        <v>5577</v>
      </c>
      <c r="H33" s="5">
        <v>2005</v>
      </c>
      <c r="I33" s="11">
        <v>0.1</v>
      </c>
      <c r="J33" s="11">
        <f t="shared" si="8"/>
        <v>55770</v>
      </c>
      <c r="K33" s="11">
        <v>16</v>
      </c>
      <c r="L33" s="11">
        <v>1</v>
      </c>
      <c r="M33" s="20">
        <f>(J33/$J$12)*H33*($B$1/L33)</f>
        <v>0.55092394396311317</v>
      </c>
      <c r="N33" s="90">
        <f t="shared" si="7"/>
        <v>3.4432746497694573E-2</v>
      </c>
      <c r="P33" s="62" t="s">
        <v>40</v>
      </c>
      <c r="Q33" s="63">
        <v>0</v>
      </c>
      <c r="R33" s="65">
        <f>R34</f>
        <v>0.18438482695214031</v>
      </c>
      <c r="S33" s="95">
        <f>S34</f>
        <v>7.6827011230058461E-3</v>
      </c>
      <c r="T33" s="101"/>
      <c r="U33" s="107"/>
      <c r="V33" s="116"/>
      <c r="W33" s="70"/>
      <c r="X33" s="70"/>
      <c r="Y33" s="117"/>
      <c r="Z33" s="111"/>
      <c r="AA33" s="74"/>
      <c r="AB33" s="74"/>
    </row>
    <row r="34" spans="1:28" s="11" customFormat="1" x14ac:dyDescent="0.25">
      <c r="A34" s="13">
        <v>828</v>
      </c>
      <c r="B34" s="5" t="s">
        <v>16</v>
      </c>
      <c r="C34" s="5">
        <v>2</v>
      </c>
      <c r="D34" s="5">
        <v>15</v>
      </c>
      <c r="E34" s="5">
        <v>25</v>
      </c>
      <c r="F34" s="11" t="s">
        <v>30</v>
      </c>
      <c r="G34" s="11">
        <v>5833</v>
      </c>
      <c r="H34" s="5">
        <v>2005</v>
      </c>
      <c r="I34" s="11">
        <v>0.1</v>
      </c>
      <c r="J34" s="11">
        <f t="shared" si="8"/>
        <v>58330</v>
      </c>
      <c r="K34" s="11">
        <v>16</v>
      </c>
      <c r="L34" s="11">
        <v>1</v>
      </c>
      <c r="M34" s="20"/>
      <c r="N34" s="90">
        <f t="shared" si="7"/>
        <v>0</v>
      </c>
      <c r="P34" s="62" t="s">
        <v>40</v>
      </c>
      <c r="Q34" s="63">
        <v>5</v>
      </c>
      <c r="R34" s="65">
        <f>AVERAGE(M93:M95)</f>
        <v>0.18438482695214031</v>
      </c>
      <c r="S34" s="95">
        <f>AVERAGE(N93:N95)</f>
        <v>7.6827011230058461E-3</v>
      </c>
      <c r="T34" s="101">
        <f>STDEV(M93:M95)</f>
        <v>2.2975410031050095E-3</v>
      </c>
      <c r="U34" s="107">
        <f>STDEV(N93:N95)</f>
        <v>6.6541890835462528E-3</v>
      </c>
      <c r="V34" s="116">
        <f t="shared" ref="V34:V39" si="9">(Q34-Q33)*((R34+R33)/2)</f>
        <v>0.92192413476070156</v>
      </c>
      <c r="W34" s="70">
        <f>SUM(V34:V39)</f>
        <v>23.95440142919664</v>
      </c>
      <c r="X34" s="70">
        <f>SUM(V34:V36)</f>
        <v>12.701925244541627</v>
      </c>
      <c r="Y34" s="117">
        <f>SUM(V37:V39)</f>
        <v>11.252476184655015</v>
      </c>
      <c r="Z34" s="111">
        <f>W34*12.011</f>
        <v>287.71631556608082</v>
      </c>
      <c r="AA34" s="74">
        <f t="shared" ref="AA34:AB34" si="10">X34*12.011</f>
        <v>152.56282411218947</v>
      </c>
      <c r="AB34" s="74">
        <f t="shared" si="10"/>
        <v>135.15349145389138</v>
      </c>
    </row>
    <row r="35" spans="1:28" s="11" customFormat="1" x14ac:dyDescent="0.25">
      <c r="A35" s="13">
        <v>829</v>
      </c>
      <c r="B35" s="5" t="s">
        <v>17</v>
      </c>
      <c r="C35" s="5">
        <v>2</v>
      </c>
      <c r="D35" s="5">
        <v>15</v>
      </c>
      <c r="E35" s="5">
        <v>25</v>
      </c>
      <c r="F35" s="11" t="s">
        <v>30</v>
      </c>
      <c r="G35" s="11">
        <v>5917</v>
      </c>
      <c r="H35" s="5">
        <v>2005</v>
      </c>
      <c r="I35" s="11">
        <v>0.1</v>
      </c>
      <c r="J35" s="11">
        <f t="shared" si="8"/>
        <v>59170</v>
      </c>
      <c r="K35" s="11">
        <v>16</v>
      </c>
      <c r="L35" s="11">
        <v>1</v>
      </c>
      <c r="M35" s="20">
        <f>(J35/$J$14)*H35*($B$1/L35)</f>
        <v>0.53541503882966046</v>
      </c>
      <c r="N35" s="90">
        <f t="shared" si="7"/>
        <v>3.3463439926853779E-2</v>
      </c>
      <c r="P35" s="62" t="s">
        <v>40</v>
      </c>
      <c r="Q35" s="63">
        <v>25</v>
      </c>
      <c r="R35" s="65">
        <f>AVERAGE(M96:M98)</f>
        <v>0.37930725772125834</v>
      </c>
      <c r="S35" s="95">
        <f>AVERAGE(N96:N98)</f>
        <v>1.5804469071719097E-2</v>
      </c>
      <c r="T35" s="101">
        <f>STDEV(M96:M98)</f>
        <v>5.2703333178055903E-3</v>
      </c>
      <c r="U35" s="107">
        <f>STDEV(N96:N98)</f>
        <v>1.3689053392633949E-2</v>
      </c>
      <c r="V35" s="116">
        <f t="shared" si="9"/>
        <v>5.636920846733986</v>
      </c>
      <c r="W35" s="69"/>
      <c r="X35" s="69"/>
      <c r="Y35" s="115"/>
      <c r="Z35" s="110"/>
      <c r="AA35" s="73"/>
      <c r="AB35" s="73"/>
    </row>
    <row r="36" spans="1:28" s="11" customFormat="1" x14ac:dyDescent="0.25">
      <c r="A36" s="13">
        <v>830</v>
      </c>
      <c r="B36" s="5" t="s">
        <v>18</v>
      </c>
      <c r="C36" s="5">
        <v>2</v>
      </c>
      <c r="D36" s="5">
        <v>15</v>
      </c>
      <c r="E36" s="5">
        <v>45</v>
      </c>
      <c r="F36" s="11" t="s">
        <v>30</v>
      </c>
      <c r="G36" s="11">
        <v>5107</v>
      </c>
      <c r="H36" s="5">
        <v>2001</v>
      </c>
      <c r="I36" s="11">
        <v>0.1</v>
      </c>
      <c r="J36" s="11">
        <f t="shared" si="8"/>
        <v>51070</v>
      </c>
      <c r="K36" s="11">
        <v>16</v>
      </c>
      <c r="L36" s="11">
        <v>1</v>
      </c>
      <c r="M36" s="20">
        <f>(J36/$J$15)*H36*($B$1/L36)</f>
        <v>0.47171407880297517</v>
      </c>
      <c r="N36" s="90">
        <f t="shared" si="7"/>
        <v>2.9482129925185948E-2</v>
      </c>
      <c r="P36" s="62" t="s">
        <v>40</v>
      </c>
      <c r="Q36" s="63">
        <v>45</v>
      </c>
      <c r="R36" s="65">
        <f>AVERAGE(M99:M101)</f>
        <v>0.23500076858343563</v>
      </c>
      <c r="S36" s="95">
        <f>AVERAGE(N99:N101)</f>
        <v>1.4687548036464727E-2</v>
      </c>
      <c r="T36" s="101">
        <f>STDEV(M99:M101)</f>
        <v>3.9173505274522999E-2</v>
      </c>
      <c r="U36" s="107">
        <f>STDEV(N99:N101)</f>
        <v>2.4483440796576848E-3</v>
      </c>
      <c r="V36" s="116">
        <f t="shared" si="9"/>
        <v>6.1430802630469392</v>
      </c>
      <c r="W36" s="69"/>
      <c r="X36" s="69"/>
      <c r="Y36" s="115"/>
      <c r="Z36" s="110"/>
      <c r="AA36" s="73"/>
      <c r="AB36" s="73"/>
    </row>
    <row r="37" spans="1:28" s="11" customFormat="1" x14ac:dyDescent="0.25">
      <c r="A37" s="13">
        <v>831</v>
      </c>
      <c r="B37" s="5" t="s">
        <v>19</v>
      </c>
      <c r="C37" s="5">
        <v>2</v>
      </c>
      <c r="D37" s="5">
        <v>15</v>
      </c>
      <c r="E37" s="5">
        <v>45</v>
      </c>
      <c r="F37" s="11" t="s">
        <v>30</v>
      </c>
      <c r="G37" s="11">
        <v>5203</v>
      </c>
      <c r="H37" s="5">
        <v>2001</v>
      </c>
      <c r="I37" s="11">
        <v>0.1</v>
      </c>
      <c r="J37" s="11">
        <f t="shared" si="8"/>
        <v>52030</v>
      </c>
      <c r="K37" s="11">
        <v>16</v>
      </c>
      <c r="L37" s="11">
        <v>1</v>
      </c>
      <c r="M37" s="20">
        <f>(J37/$J$16)*H37*($B$1/L37)</f>
        <v>0.52199810704960836</v>
      </c>
      <c r="N37" s="90">
        <f t="shared" si="7"/>
        <v>3.2624881690600523E-2</v>
      </c>
      <c r="P37" s="62" t="s">
        <v>40</v>
      </c>
      <c r="Q37" s="63">
        <v>75</v>
      </c>
      <c r="R37" s="65">
        <f>AVERAGE(M102:M104)</f>
        <v>0.14749100734021026</v>
      </c>
      <c r="S37" s="95">
        <f>AVERAGE(N102:N104)</f>
        <v>9.218187958763141E-3</v>
      </c>
      <c r="T37" s="101">
        <f>STDEV(M102:M104)</f>
        <v>1.7680805373251073E-2</v>
      </c>
      <c r="U37" s="107">
        <f>STDEV(N102:N104)</f>
        <v>1.1050503358281921E-3</v>
      </c>
      <c r="V37" s="116">
        <f t="shared" si="9"/>
        <v>5.7373766388546885</v>
      </c>
      <c r="W37" s="69"/>
      <c r="X37" s="69"/>
      <c r="Y37" s="115"/>
      <c r="Z37" s="110"/>
      <c r="AA37" s="73"/>
      <c r="AB37" s="73"/>
    </row>
    <row r="38" spans="1:28" s="11" customFormat="1" x14ac:dyDescent="0.25">
      <c r="A38" s="13">
        <v>832</v>
      </c>
      <c r="B38" s="5" t="s">
        <v>20</v>
      </c>
      <c r="C38" s="5">
        <v>2</v>
      </c>
      <c r="D38" s="5">
        <v>15</v>
      </c>
      <c r="E38" s="5">
        <v>45</v>
      </c>
      <c r="F38" s="11" t="s">
        <v>30</v>
      </c>
      <c r="G38" s="11">
        <v>5209</v>
      </c>
      <c r="H38" s="5">
        <v>2001</v>
      </c>
      <c r="I38" s="11">
        <v>0.1</v>
      </c>
      <c r="J38" s="11">
        <f t="shared" si="8"/>
        <v>52090</v>
      </c>
      <c r="K38" s="11">
        <v>16</v>
      </c>
      <c r="L38" s="11">
        <v>1</v>
      </c>
      <c r="M38" s="20">
        <f>(J38/$J$17)*H38*($B$1/L38)</f>
        <v>0.57730016824812946</v>
      </c>
      <c r="N38" s="90">
        <f t="shared" si="7"/>
        <v>3.6081260515508091E-2</v>
      </c>
      <c r="P38" s="62" t="s">
        <v>40</v>
      </c>
      <c r="Q38" s="63">
        <v>100</v>
      </c>
      <c r="R38" s="65">
        <f>AVERAGE(M105:M107)</f>
        <v>0.11637318277447072</v>
      </c>
      <c r="S38" s="95">
        <f>AVERAGE(N105:N107)</f>
        <v>7.2733239234044197E-3</v>
      </c>
      <c r="T38" s="101">
        <f>STDEV(M105:M107)</f>
        <v>2.651525184593999E-3</v>
      </c>
      <c r="U38" s="107">
        <f>STDEV(N105:N107)</f>
        <v>1.6572032403712494E-4</v>
      </c>
      <c r="V38" s="116">
        <f t="shared" si="9"/>
        <v>3.2983023764335124</v>
      </c>
      <c r="W38" s="69"/>
      <c r="X38" s="69"/>
      <c r="Y38" s="115"/>
      <c r="Z38" s="110"/>
      <c r="AA38" s="73"/>
      <c r="AB38" s="73"/>
    </row>
    <row r="39" spans="1:28" s="11" customFormat="1" ht="18.75" thickBot="1" x14ac:dyDescent="0.3">
      <c r="A39" s="13">
        <v>833</v>
      </c>
      <c r="B39" s="5" t="s">
        <v>21</v>
      </c>
      <c r="C39" s="5">
        <v>2</v>
      </c>
      <c r="D39" s="5">
        <v>15</v>
      </c>
      <c r="E39" s="5">
        <v>75</v>
      </c>
      <c r="F39" s="11" t="s">
        <v>30</v>
      </c>
      <c r="G39" s="11">
        <v>3752</v>
      </c>
      <c r="H39" s="5">
        <v>2009</v>
      </c>
      <c r="I39" s="11">
        <v>0.1</v>
      </c>
      <c r="J39" s="11">
        <f t="shared" si="8"/>
        <v>37520</v>
      </c>
      <c r="K39" s="11">
        <v>16</v>
      </c>
      <c r="L39" s="11">
        <v>1</v>
      </c>
      <c r="M39" s="20">
        <f>(J39/$J$18)*H39*($B$1/L39)</f>
        <v>0.37723716643689448</v>
      </c>
      <c r="N39" s="90">
        <f t="shared" si="7"/>
        <v>2.3577322902305905E-2</v>
      </c>
      <c r="P39" s="67" t="s">
        <v>40</v>
      </c>
      <c r="Q39" s="68">
        <v>125</v>
      </c>
      <c r="R39" s="99">
        <f>AVERAGE(M108:M110)</f>
        <v>6.097059077487435E-2</v>
      </c>
      <c r="S39" s="105">
        <f>AVERAGE(N108:N110)</f>
        <v>3.8106619234296469E-3</v>
      </c>
      <c r="T39" s="102">
        <f>STDEV(M108:M110)</f>
        <v>2.2542756402088721E-2</v>
      </c>
      <c r="U39" s="108">
        <f>STDEV(N108:N110)</f>
        <v>1.4089222751305455E-3</v>
      </c>
      <c r="V39" s="118">
        <f t="shared" si="9"/>
        <v>2.2167971693668131</v>
      </c>
      <c r="W39" s="119"/>
      <c r="X39" s="119"/>
      <c r="Y39" s="120"/>
      <c r="Z39" s="110"/>
      <c r="AA39" s="73"/>
      <c r="AB39" s="73"/>
    </row>
    <row r="40" spans="1:28" s="11" customFormat="1" x14ac:dyDescent="0.25">
      <c r="A40" s="13">
        <v>834</v>
      </c>
      <c r="B40" s="5" t="s">
        <v>22</v>
      </c>
      <c r="C40" s="5">
        <v>2</v>
      </c>
      <c r="D40" s="5">
        <v>15</v>
      </c>
      <c r="E40" s="5">
        <v>75</v>
      </c>
      <c r="F40" s="11" t="s">
        <v>30</v>
      </c>
      <c r="G40" s="11">
        <v>3648</v>
      </c>
      <c r="H40" s="5">
        <v>2009</v>
      </c>
      <c r="I40" s="11">
        <v>0.1</v>
      </c>
      <c r="J40" s="11">
        <f t="shared" si="8"/>
        <v>36480</v>
      </c>
      <c r="K40" s="11">
        <v>16</v>
      </c>
      <c r="L40" s="11">
        <v>1</v>
      </c>
      <c r="M40" s="20">
        <f>(J40/$J$19)*H40*($B$1/L40)</f>
        <v>0.32616896412736796</v>
      </c>
      <c r="N40" s="90">
        <f t="shared" si="7"/>
        <v>2.0385560257960497E-2</v>
      </c>
    </row>
    <row r="41" spans="1:28" s="11" customFormat="1" x14ac:dyDescent="0.25">
      <c r="A41" s="13">
        <v>835</v>
      </c>
      <c r="B41" s="5" t="s">
        <v>23</v>
      </c>
      <c r="C41" s="5">
        <v>2</v>
      </c>
      <c r="D41" s="5">
        <v>15</v>
      </c>
      <c r="E41" s="5">
        <v>75</v>
      </c>
      <c r="F41" s="11" t="s">
        <v>30</v>
      </c>
      <c r="G41" s="11">
        <v>3494</v>
      </c>
      <c r="H41" s="5">
        <v>2009</v>
      </c>
      <c r="I41" s="11">
        <v>0.1</v>
      </c>
      <c r="J41" s="11">
        <f t="shared" si="8"/>
        <v>34940</v>
      </c>
      <c r="K41" s="11">
        <v>16</v>
      </c>
      <c r="L41" s="11">
        <v>1</v>
      </c>
      <c r="M41" s="20">
        <f>(J41/$J$20)*H41*($B$1/L41)</f>
        <v>0.32511634885956486</v>
      </c>
      <c r="N41" s="90">
        <f t="shared" si="7"/>
        <v>2.0319771803722804E-2</v>
      </c>
    </row>
    <row r="42" spans="1:28" s="11" customFormat="1" x14ac:dyDescent="0.25">
      <c r="A42" s="13">
        <v>836</v>
      </c>
      <c r="B42" s="5" t="s">
        <v>24</v>
      </c>
      <c r="C42" s="5">
        <v>2</v>
      </c>
      <c r="D42" s="5">
        <v>15</v>
      </c>
      <c r="E42" s="5">
        <v>100</v>
      </c>
      <c r="F42" s="11" t="s">
        <v>30</v>
      </c>
      <c r="G42" s="11">
        <v>1964</v>
      </c>
      <c r="H42" s="5">
        <v>2017</v>
      </c>
      <c r="I42" s="11">
        <v>0.1</v>
      </c>
      <c r="J42" s="11">
        <f t="shared" si="8"/>
        <v>19640</v>
      </c>
      <c r="K42" s="11">
        <v>16</v>
      </c>
      <c r="L42" s="11">
        <v>1</v>
      </c>
      <c r="M42" s="20">
        <f>(J42/$J$21)*H42*($B$1/L42)</f>
        <v>0.17230776377125601</v>
      </c>
      <c r="N42" s="90">
        <f t="shared" si="7"/>
        <v>1.07692352357035E-2</v>
      </c>
    </row>
    <row r="43" spans="1:28" s="11" customFormat="1" x14ac:dyDescent="0.25">
      <c r="A43" s="13">
        <v>837</v>
      </c>
      <c r="B43" s="5" t="s">
        <v>25</v>
      </c>
      <c r="C43" s="5">
        <v>2</v>
      </c>
      <c r="D43" s="5">
        <v>15</v>
      </c>
      <c r="E43" s="5">
        <v>100</v>
      </c>
      <c r="F43" s="11" t="s">
        <v>30</v>
      </c>
      <c r="G43" s="11">
        <v>1883</v>
      </c>
      <c r="H43" s="5">
        <v>2017</v>
      </c>
      <c r="I43" s="11">
        <v>0.1</v>
      </c>
      <c r="J43" s="11">
        <f t="shared" si="8"/>
        <v>18830</v>
      </c>
      <c r="K43" s="11">
        <v>16</v>
      </c>
      <c r="L43" s="11">
        <v>1</v>
      </c>
      <c r="M43" s="20">
        <f>(J43/$J$22)*H43*($B$1/L43)</f>
        <v>0.17674784261730825</v>
      </c>
      <c r="N43" s="90">
        <f t="shared" si="7"/>
        <v>1.1046740163581766E-2</v>
      </c>
    </row>
    <row r="44" spans="1:28" s="11" customFormat="1" x14ac:dyDescent="0.25">
      <c r="A44" s="13">
        <v>838</v>
      </c>
      <c r="B44" s="5" t="s">
        <v>26</v>
      </c>
      <c r="C44" s="5">
        <v>2</v>
      </c>
      <c r="D44" s="5">
        <v>15</v>
      </c>
      <c r="E44" s="5">
        <v>100</v>
      </c>
      <c r="F44" s="11" t="s">
        <v>30</v>
      </c>
      <c r="G44" s="11">
        <v>1951</v>
      </c>
      <c r="H44" s="5">
        <v>2017</v>
      </c>
      <c r="I44" s="11">
        <v>0.1</v>
      </c>
      <c r="J44" s="11">
        <f t="shared" si="8"/>
        <v>19510</v>
      </c>
      <c r="K44" s="11">
        <v>16</v>
      </c>
      <c r="L44" s="11">
        <v>1</v>
      </c>
      <c r="M44" s="20">
        <f>(J44/$J$23)*H44*($B$1/L44)</f>
        <v>0.17498141737700518</v>
      </c>
      <c r="N44" s="90">
        <f t="shared" si="7"/>
        <v>1.0936338586062824E-2</v>
      </c>
    </row>
    <row r="45" spans="1:28" s="11" customFormat="1" x14ac:dyDescent="0.25">
      <c r="A45" s="13">
        <v>839</v>
      </c>
      <c r="B45" s="5" t="s">
        <v>27</v>
      </c>
      <c r="C45" s="5">
        <v>2</v>
      </c>
      <c r="D45" s="5">
        <v>15</v>
      </c>
      <c r="E45" s="5">
        <v>125</v>
      </c>
      <c r="F45" s="11" t="s">
        <v>30</v>
      </c>
      <c r="G45" s="11">
        <v>1107</v>
      </c>
      <c r="H45" s="5">
        <v>2035</v>
      </c>
      <c r="I45" s="11">
        <v>0.1</v>
      </c>
      <c r="J45" s="11">
        <f t="shared" si="8"/>
        <v>11070</v>
      </c>
      <c r="K45" s="11">
        <v>16</v>
      </c>
      <c r="L45" s="11">
        <v>1</v>
      </c>
      <c r="M45" s="20">
        <f>(J45/$J$24)*H45*($B$1/L45)</f>
        <v>0.11232781865050991</v>
      </c>
      <c r="N45" s="90">
        <f t="shared" si="7"/>
        <v>7.0204886656568691E-3</v>
      </c>
    </row>
    <row r="46" spans="1:28" s="11" customFormat="1" x14ac:dyDescent="0.25">
      <c r="A46" s="13">
        <v>840</v>
      </c>
      <c r="B46" s="5" t="s">
        <v>28</v>
      </c>
      <c r="C46" s="5">
        <v>2</v>
      </c>
      <c r="D46" s="5">
        <v>15</v>
      </c>
      <c r="E46" s="5">
        <v>125</v>
      </c>
      <c r="F46" s="11" t="s">
        <v>30</v>
      </c>
      <c r="G46" s="11">
        <v>1152</v>
      </c>
      <c r="H46" s="5">
        <v>2035</v>
      </c>
      <c r="I46" s="11">
        <v>0.1</v>
      </c>
      <c r="J46" s="11">
        <f t="shared" si="8"/>
        <v>11520</v>
      </c>
      <c r="K46" s="11">
        <v>16</v>
      </c>
      <c r="L46" s="11">
        <v>1</v>
      </c>
      <c r="M46" s="20">
        <f>(J46/$J$25)*H46*($B$1/L46)</f>
        <v>0.10625017957927142</v>
      </c>
      <c r="N46" s="90">
        <f t="shared" si="7"/>
        <v>6.6406362237044639E-3</v>
      </c>
    </row>
    <row r="47" spans="1:28" s="11" customFormat="1" x14ac:dyDescent="0.25">
      <c r="A47" s="13">
        <v>841</v>
      </c>
      <c r="B47" s="5" t="s">
        <v>29</v>
      </c>
      <c r="C47" s="5">
        <v>2</v>
      </c>
      <c r="D47" s="5">
        <v>15</v>
      </c>
      <c r="E47" s="5">
        <v>125</v>
      </c>
      <c r="F47" s="11" t="s">
        <v>30</v>
      </c>
      <c r="G47" s="11">
        <v>1129</v>
      </c>
      <c r="H47" s="5">
        <v>2035</v>
      </c>
      <c r="I47" s="11">
        <v>0.1</v>
      </c>
      <c r="J47" s="11">
        <f t="shared" si="8"/>
        <v>11290</v>
      </c>
      <c r="K47" s="11">
        <v>16</v>
      </c>
      <c r="L47" s="11">
        <v>1</v>
      </c>
      <c r="M47" s="20">
        <f>(J47/$J$26)*H47*($B$1/L47)</f>
        <v>0.10911137544802868</v>
      </c>
      <c r="N47" s="90">
        <f t="shared" si="7"/>
        <v>6.8194609655017925E-3</v>
      </c>
    </row>
    <row r="48" spans="1:28" s="11" customFormat="1" x14ac:dyDescent="0.25">
      <c r="A48" s="13"/>
      <c r="B48" s="5"/>
      <c r="C48" s="5"/>
      <c r="D48" s="5"/>
      <c r="E48" s="5"/>
      <c r="H48" s="5"/>
      <c r="M48" s="40"/>
      <c r="N48" s="90"/>
    </row>
    <row r="49" spans="1:14" s="11" customFormat="1" x14ac:dyDescent="0.25">
      <c r="B49" s="5"/>
      <c r="C49" s="5"/>
      <c r="D49" s="5"/>
      <c r="E49" s="5"/>
      <c r="H49" s="5"/>
      <c r="M49" s="40"/>
      <c r="N49" s="90"/>
    </row>
    <row r="50" spans="1:14" s="11" customFormat="1" x14ac:dyDescent="0.25">
      <c r="B50" s="5"/>
      <c r="C50" s="5"/>
      <c r="D50" s="5"/>
      <c r="E50" s="5"/>
      <c r="H50" s="5"/>
      <c r="M50" s="40"/>
      <c r="N50" s="90"/>
    </row>
    <row r="51" spans="1:14" s="11" customFormat="1" x14ac:dyDescent="0.25">
      <c r="A51" s="13">
        <v>842</v>
      </c>
      <c r="B51" s="5" t="s">
        <v>11</v>
      </c>
      <c r="C51" s="5">
        <v>2</v>
      </c>
      <c r="D51" s="5">
        <v>15</v>
      </c>
      <c r="E51" s="5">
        <v>5</v>
      </c>
      <c r="F51" s="11" t="s">
        <v>38</v>
      </c>
      <c r="G51" s="11">
        <v>1680</v>
      </c>
      <c r="H51" s="5">
        <v>2004</v>
      </c>
      <c r="I51" s="11">
        <v>0.4</v>
      </c>
      <c r="J51" s="11">
        <f t="shared" si="8"/>
        <v>4200</v>
      </c>
      <c r="K51" s="11">
        <v>16</v>
      </c>
      <c r="L51" s="11">
        <v>1</v>
      </c>
      <c r="M51" s="20">
        <f>(J51/$J$9)*H51*($B$1/L51)</f>
        <v>4.2620373378174384E-2</v>
      </c>
      <c r="N51" s="90">
        <f t="shared" si="7"/>
        <v>2.663773336135899E-3</v>
      </c>
    </row>
    <row r="52" spans="1:14" s="11" customFormat="1" x14ac:dyDescent="0.25">
      <c r="A52" s="13">
        <v>843</v>
      </c>
      <c r="B52" s="5" t="s">
        <v>13</v>
      </c>
      <c r="C52" s="5">
        <v>2</v>
      </c>
      <c r="D52" s="5">
        <v>15</v>
      </c>
      <c r="E52" s="5">
        <v>5</v>
      </c>
      <c r="F52" s="11" t="s">
        <v>38</v>
      </c>
      <c r="G52" s="11">
        <v>1503</v>
      </c>
      <c r="H52" s="5">
        <v>2004</v>
      </c>
      <c r="I52" s="11">
        <v>0.4</v>
      </c>
      <c r="J52" s="11">
        <f t="shared" si="8"/>
        <v>3757.5</v>
      </c>
      <c r="K52" s="11">
        <v>16</v>
      </c>
      <c r="L52" s="11">
        <v>1</v>
      </c>
      <c r="M52" s="20">
        <f>(J52/$J$10)*H52*($B$1/L52)</f>
        <v>3.2921829835676111E-2</v>
      </c>
      <c r="N52" s="90">
        <f t="shared" si="7"/>
        <v>2.057614364729757E-3</v>
      </c>
    </row>
    <row r="53" spans="1:14" s="11" customFormat="1" x14ac:dyDescent="0.25">
      <c r="A53" s="13">
        <v>844</v>
      </c>
      <c r="B53" s="5" t="s">
        <v>14</v>
      </c>
      <c r="C53" s="5">
        <v>2</v>
      </c>
      <c r="D53" s="5">
        <v>15</v>
      </c>
      <c r="E53" s="5">
        <v>5</v>
      </c>
      <c r="F53" s="11" t="s">
        <v>38</v>
      </c>
      <c r="G53" s="11">
        <v>258</v>
      </c>
      <c r="H53" s="5">
        <v>2004</v>
      </c>
      <c r="I53" s="11">
        <v>0.4</v>
      </c>
      <c r="J53" s="11">
        <f t="shared" si="8"/>
        <v>645</v>
      </c>
      <c r="K53" s="11">
        <v>16</v>
      </c>
      <c r="L53" s="11">
        <v>1</v>
      </c>
      <c r="M53" s="20"/>
      <c r="N53" s="90">
        <f t="shared" si="7"/>
        <v>0</v>
      </c>
    </row>
    <row r="54" spans="1:14" s="11" customFormat="1" x14ac:dyDescent="0.25">
      <c r="A54" s="13">
        <v>845</v>
      </c>
      <c r="B54" s="5" t="s">
        <v>15</v>
      </c>
      <c r="C54" s="5">
        <v>2</v>
      </c>
      <c r="D54" s="5">
        <v>15</v>
      </c>
      <c r="E54" s="5">
        <v>25</v>
      </c>
      <c r="F54" s="11" t="s">
        <v>38</v>
      </c>
      <c r="G54" s="11">
        <v>1718</v>
      </c>
      <c r="H54" s="5">
        <v>2005</v>
      </c>
      <c r="I54" s="11">
        <v>0.4</v>
      </c>
      <c r="J54" s="11">
        <f t="shared" si="8"/>
        <v>4295</v>
      </c>
      <c r="K54" s="11">
        <v>16</v>
      </c>
      <c r="L54" s="11">
        <v>1</v>
      </c>
      <c r="M54" s="20">
        <f>(J54/$J$12)*H54*($B$1/L54)</f>
        <v>4.2428157420146516E-2</v>
      </c>
      <c r="N54" s="90">
        <f t="shared" si="7"/>
        <v>2.6517598387591572E-3</v>
      </c>
    </row>
    <row r="55" spans="1:14" s="11" customFormat="1" x14ac:dyDescent="0.25">
      <c r="A55" s="13">
        <v>846</v>
      </c>
      <c r="B55" s="5" t="s">
        <v>16</v>
      </c>
      <c r="C55" s="5">
        <v>2</v>
      </c>
      <c r="D55" s="5">
        <v>15</v>
      </c>
      <c r="E55" s="5">
        <v>25</v>
      </c>
      <c r="F55" s="11" t="s">
        <v>38</v>
      </c>
      <c r="G55" s="11">
        <v>1214</v>
      </c>
      <c r="H55" s="5">
        <v>2005</v>
      </c>
      <c r="I55" s="11">
        <v>0.4</v>
      </c>
      <c r="J55" s="11">
        <f t="shared" si="8"/>
        <v>3035</v>
      </c>
      <c r="K55" s="11">
        <v>16</v>
      </c>
      <c r="L55" s="11">
        <v>1</v>
      </c>
      <c r="M55" s="20"/>
      <c r="N55" s="90">
        <f t="shared" si="7"/>
        <v>0</v>
      </c>
    </row>
    <row r="56" spans="1:14" s="11" customFormat="1" x14ac:dyDescent="0.25">
      <c r="A56" s="13">
        <v>847</v>
      </c>
      <c r="B56" s="5" t="s">
        <v>17</v>
      </c>
      <c r="C56" s="5">
        <v>2</v>
      </c>
      <c r="D56" s="5">
        <v>15</v>
      </c>
      <c r="E56" s="5">
        <v>25</v>
      </c>
      <c r="F56" s="11" t="s">
        <v>38</v>
      </c>
      <c r="G56" s="11">
        <v>2550</v>
      </c>
      <c r="H56" s="5">
        <v>2005</v>
      </c>
      <c r="I56" s="11">
        <v>0.4</v>
      </c>
      <c r="J56" s="11">
        <f t="shared" si="8"/>
        <v>6375</v>
      </c>
      <c r="K56" s="11">
        <v>16</v>
      </c>
      <c r="L56" s="11">
        <v>1</v>
      </c>
      <c r="M56" s="20">
        <f>(J56/$J$14)*H56*($B$1/L56)</f>
        <v>5.7685835263462652E-2</v>
      </c>
      <c r="N56" s="90">
        <f t="shared" si="7"/>
        <v>3.6053647039664158E-3</v>
      </c>
    </row>
    <row r="57" spans="1:14" s="11" customFormat="1" x14ac:dyDescent="0.25">
      <c r="A57" s="13">
        <v>848</v>
      </c>
      <c r="B57" s="5" t="s">
        <v>18</v>
      </c>
      <c r="C57" s="5">
        <v>2</v>
      </c>
      <c r="D57" s="5">
        <v>15</v>
      </c>
      <c r="E57" s="5">
        <v>45</v>
      </c>
      <c r="F57" s="11" t="s">
        <v>38</v>
      </c>
      <c r="G57" s="11">
        <v>2602</v>
      </c>
      <c r="H57" s="5">
        <v>2001</v>
      </c>
      <c r="I57" s="11">
        <v>0.4</v>
      </c>
      <c r="J57" s="11">
        <f t="shared" si="8"/>
        <v>6505</v>
      </c>
      <c r="K57" s="11">
        <v>16</v>
      </c>
      <c r="L57" s="11">
        <v>1</v>
      </c>
      <c r="M57" s="20">
        <f>(J57/$J$15)*H57*($B$1/L57)</f>
        <v>6.0084199777038452E-2</v>
      </c>
      <c r="N57" s="90">
        <f t="shared" si="7"/>
        <v>3.7552624860649033E-3</v>
      </c>
    </row>
    <row r="58" spans="1:14" s="11" customFormat="1" x14ac:dyDescent="0.25">
      <c r="A58" s="13">
        <v>849</v>
      </c>
      <c r="B58" s="5" t="s">
        <v>19</v>
      </c>
      <c r="C58" s="5">
        <v>2</v>
      </c>
      <c r="D58" s="5">
        <v>15</v>
      </c>
      <c r="E58" s="5">
        <v>45</v>
      </c>
      <c r="F58" s="11" t="s">
        <v>38</v>
      </c>
      <c r="G58" s="11">
        <v>3048</v>
      </c>
      <c r="H58" s="5">
        <v>2001</v>
      </c>
      <c r="I58" s="11">
        <v>0.4</v>
      </c>
      <c r="J58" s="11">
        <f t="shared" si="8"/>
        <v>7620</v>
      </c>
      <c r="K58" s="11">
        <v>16</v>
      </c>
      <c r="L58" s="11">
        <v>1</v>
      </c>
      <c r="M58" s="20">
        <f>(J58/$J$16)*H58*($B$1/L58)</f>
        <v>7.6448694516971283E-2</v>
      </c>
      <c r="N58" s="90">
        <f t="shared" si="7"/>
        <v>4.7780434073107052E-3</v>
      </c>
    </row>
    <row r="59" spans="1:14" s="11" customFormat="1" x14ac:dyDescent="0.25">
      <c r="A59" s="13">
        <v>850</v>
      </c>
      <c r="B59" s="5" t="s">
        <v>20</v>
      </c>
      <c r="C59" s="5">
        <v>2</v>
      </c>
      <c r="D59" s="5">
        <v>15</v>
      </c>
      <c r="E59" s="5">
        <v>45</v>
      </c>
      <c r="F59" s="11" t="s">
        <v>38</v>
      </c>
      <c r="G59" s="11">
        <v>2117</v>
      </c>
      <c r="H59" s="5">
        <v>2001</v>
      </c>
      <c r="I59" s="11">
        <v>0.4</v>
      </c>
      <c r="J59" s="11">
        <f t="shared" si="8"/>
        <v>5292.5</v>
      </c>
      <c r="K59" s="11">
        <v>16</v>
      </c>
      <c r="L59" s="11">
        <v>1</v>
      </c>
      <c r="M59" s="20">
        <f>(J59/$J$17)*H59*($B$1/L59)</f>
        <v>5.865542600217364E-2</v>
      </c>
      <c r="N59" s="90">
        <f t="shared" si="7"/>
        <v>3.6659641251358525E-3</v>
      </c>
    </row>
    <row r="60" spans="1:14" s="11" customFormat="1" x14ac:dyDescent="0.25">
      <c r="A60" s="13">
        <v>851</v>
      </c>
      <c r="B60" s="5" t="s">
        <v>21</v>
      </c>
      <c r="C60" s="5">
        <v>2</v>
      </c>
      <c r="D60" s="5">
        <v>15</v>
      </c>
      <c r="E60" s="5">
        <v>75</v>
      </c>
      <c r="F60" s="11" t="s">
        <v>38</v>
      </c>
      <c r="G60" s="11">
        <v>910</v>
      </c>
      <c r="H60" s="5">
        <v>2009</v>
      </c>
      <c r="I60" s="11">
        <v>0.4</v>
      </c>
      <c r="J60" s="11">
        <f t="shared" si="8"/>
        <v>2275</v>
      </c>
      <c r="K60" s="11">
        <v>16</v>
      </c>
      <c r="L60" s="11">
        <v>1</v>
      </c>
      <c r="M60" s="20">
        <f>(J60/$J$18)*H60*($B$1/L60)</f>
        <v>2.2873522218654983E-2</v>
      </c>
      <c r="N60" s="90">
        <f t="shared" si="7"/>
        <v>1.4295951386659365E-3</v>
      </c>
    </row>
    <row r="61" spans="1:14" s="11" customFormat="1" x14ac:dyDescent="0.25">
      <c r="A61" s="13">
        <v>852</v>
      </c>
      <c r="B61" s="5" t="s">
        <v>22</v>
      </c>
      <c r="C61" s="5">
        <v>2</v>
      </c>
      <c r="D61" s="5">
        <v>15</v>
      </c>
      <c r="E61" s="5">
        <v>75</v>
      </c>
      <c r="F61" s="11" t="s">
        <v>38</v>
      </c>
      <c r="G61" s="11">
        <v>891</v>
      </c>
      <c r="H61" s="5">
        <v>2009</v>
      </c>
      <c r="I61" s="11">
        <v>0.4</v>
      </c>
      <c r="J61" s="11">
        <f t="shared" si="8"/>
        <v>2227.5</v>
      </c>
      <c r="K61" s="11">
        <v>16</v>
      </c>
      <c r="L61" s="11">
        <v>1</v>
      </c>
      <c r="M61" s="20">
        <f>(J61/$J$19)*H61*($B$1/L61)</f>
        <v>1.9916155909915356E-2</v>
      </c>
      <c r="N61" s="90">
        <f t="shared" si="7"/>
        <v>1.2447597443697098E-3</v>
      </c>
    </row>
    <row r="62" spans="1:14" s="11" customFormat="1" x14ac:dyDescent="0.25">
      <c r="A62" s="13">
        <v>853</v>
      </c>
      <c r="B62" s="5" t="s">
        <v>23</v>
      </c>
      <c r="C62" s="5">
        <v>2</v>
      </c>
      <c r="D62" s="5">
        <v>15</v>
      </c>
      <c r="E62" s="5">
        <v>75</v>
      </c>
      <c r="F62" s="11" t="s">
        <v>38</v>
      </c>
      <c r="G62" s="11">
        <v>858</v>
      </c>
      <c r="H62" s="5">
        <v>2009</v>
      </c>
      <c r="I62" s="11">
        <v>0.4</v>
      </c>
      <c r="J62" s="11">
        <f t="shared" si="8"/>
        <v>2145</v>
      </c>
      <c r="K62" s="11">
        <v>16</v>
      </c>
      <c r="L62" s="11">
        <v>1</v>
      </c>
      <c r="M62" s="20">
        <f>(J62/$J$20)*H62*($B$1/L62)</f>
        <v>1.995920344315302E-2</v>
      </c>
      <c r="N62" s="90">
        <f t="shared" si="7"/>
        <v>1.2474502151970637E-3</v>
      </c>
    </row>
    <row r="63" spans="1:14" s="11" customFormat="1" x14ac:dyDescent="0.25">
      <c r="A63" s="13">
        <v>854</v>
      </c>
      <c r="B63" s="5" t="s">
        <v>24</v>
      </c>
      <c r="C63" s="5">
        <v>2</v>
      </c>
      <c r="D63" s="5">
        <v>15</v>
      </c>
      <c r="E63" s="5">
        <v>100</v>
      </c>
      <c r="F63" s="11" t="s">
        <v>38</v>
      </c>
      <c r="G63" s="11">
        <v>209</v>
      </c>
      <c r="H63" s="5">
        <v>2017</v>
      </c>
      <c r="I63" s="11">
        <v>0.4</v>
      </c>
      <c r="J63" s="11">
        <f t="shared" si="8"/>
        <v>522.5</v>
      </c>
      <c r="K63" s="11">
        <v>16</v>
      </c>
      <c r="L63" s="11">
        <v>1</v>
      </c>
      <c r="M63" s="20">
        <f>(J63/$J$21)*H63*($B$1/L63)</f>
        <v>4.5840532877027117E-3</v>
      </c>
      <c r="N63" s="90">
        <f t="shared" si="7"/>
        <v>2.8650333048141948E-4</v>
      </c>
    </row>
    <row r="64" spans="1:14" s="11" customFormat="1" x14ac:dyDescent="0.25">
      <c r="A64" s="13">
        <v>855</v>
      </c>
      <c r="B64" s="5" t="s">
        <v>25</v>
      </c>
      <c r="C64" s="5">
        <v>2</v>
      </c>
      <c r="D64" s="5">
        <v>15</v>
      </c>
      <c r="E64" s="5">
        <v>100</v>
      </c>
      <c r="F64" s="11" t="s">
        <v>38</v>
      </c>
      <c r="G64" s="11">
        <v>332</v>
      </c>
      <c r="H64" s="5">
        <v>2017</v>
      </c>
      <c r="I64" s="11">
        <v>0.4</v>
      </c>
      <c r="J64" s="11">
        <f t="shared" si="8"/>
        <v>830</v>
      </c>
      <c r="K64" s="11">
        <v>16</v>
      </c>
      <c r="L64" s="11">
        <v>1</v>
      </c>
      <c r="M64" s="20">
        <f>(J64/$J$22)*H64*($B$1/L64)</f>
        <v>7.7907970989041873E-3</v>
      </c>
      <c r="N64" s="90">
        <f t="shared" si="7"/>
        <v>4.869248186815117E-4</v>
      </c>
    </row>
    <row r="65" spans="1:14" s="11" customFormat="1" x14ac:dyDescent="0.25">
      <c r="A65" s="13">
        <v>856</v>
      </c>
      <c r="B65" s="5" t="s">
        <v>26</v>
      </c>
      <c r="C65" s="5">
        <v>2</v>
      </c>
      <c r="D65" s="5">
        <v>15</v>
      </c>
      <c r="E65" s="5">
        <v>100</v>
      </c>
      <c r="F65" s="11" t="s">
        <v>38</v>
      </c>
      <c r="G65" s="11">
        <v>299</v>
      </c>
      <c r="H65" s="5">
        <v>2017</v>
      </c>
      <c r="I65" s="11">
        <v>0.4</v>
      </c>
      <c r="J65" s="11">
        <f t="shared" si="8"/>
        <v>747.5</v>
      </c>
      <c r="K65" s="11">
        <v>16</v>
      </c>
      <c r="L65" s="11">
        <v>1</v>
      </c>
      <c r="M65" s="20">
        <f>(J65/$J$23)*H65*($B$1/L65)</f>
        <v>6.7041829569098599E-3</v>
      </c>
      <c r="N65" s="90">
        <f t="shared" si="7"/>
        <v>4.1901143480686624E-4</v>
      </c>
    </row>
    <row r="66" spans="1:14" s="11" customFormat="1" x14ac:dyDescent="0.25">
      <c r="A66" s="13">
        <v>857</v>
      </c>
      <c r="B66" s="5" t="s">
        <v>27</v>
      </c>
      <c r="C66" s="5">
        <v>2</v>
      </c>
      <c r="D66" s="5">
        <v>15</v>
      </c>
      <c r="E66" s="5">
        <v>125</v>
      </c>
      <c r="F66" s="11" t="s">
        <v>38</v>
      </c>
      <c r="G66" s="11">
        <v>131</v>
      </c>
      <c r="H66" s="5">
        <v>2035</v>
      </c>
      <c r="I66" s="11">
        <v>0.4</v>
      </c>
      <c r="J66" s="11">
        <f t="shared" si="8"/>
        <v>327.5</v>
      </c>
      <c r="K66" s="11">
        <v>16</v>
      </c>
      <c r="L66" s="11">
        <v>1</v>
      </c>
      <c r="M66" s="20">
        <f>(J66/$J$24)*H66*($B$1/L66)</f>
        <v>3.3231581398411925E-3</v>
      </c>
      <c r="N66" s="90">
        <f t="shared" si="7"/>
        <v>2.0769738374007453E-4</v>
      </c>
    </row>
    <row r="67" spans="1:14" s="11" customFormat="1" x14ac:dyDescent="0.25">
      <c r="A67" s="13">
        <v>858</v>
      </c>
      <c r="B67" s="5" t="s">
        <v>28</v>
      </c>
      <c r="C67" s="5">
        <v>2</v>
      </c>
      <c r="D67" s="5">
        <v>15</v>
      </c>
      <c r="E67" s="5">
        <v>125</v>
      </c>
      <c r="F67" s="11" t="s">
        <v>38</v>
      </c>
      <c r="G67" s="11">
        <v>122</v>
      </c>
      <c r="H67" s="5">
        <v>2035</v>
      </c>
      <c r="I67" s="11">
        <v>0.4</v>
      </c>
      <c r="J67" s="11">
        <f t="shared" si="8"/>
        <v>305</v>
      </c>
      <c r="K67" s="11">
        <v>16</v>
      </c>
      <c r="L67" s="11">
        <v>1</v>
      </c>
      <c r="M67" s="20">
        <f>(J67/$J$25)*H67*($B$1/L67)</f>
        <v>2.8130472892081413E-3</v>
      </c>
      <c r="N67" s="90">
        <f t="shared" si="7"/>
        <v>1.7581545557550883E-4</v>
      </c>
    </row>
    <row r="68" spans="1:14" s="11" customFormat="1" x14ac:dyDescent="0.25">
      <c r="A68" s="13">
        <v>859</v>
      </c>
      <c r="B68" s="5" t="s">
        <v>29</v>
      </c>
      <c r="C68" s="5">
        <v>2</v>
      </c>
      <c r="D68" s="5">
        <v>15</v>
      </c>
      <c r="E68" s="5">
        <v>125</v>
      </c>
      <c r="F68" s="11" t="s">
        <v>38</v>
      </c>
      <c r="G68" s="11">
        <v>153</v>
      </c>
      <c r="H68" s="5">
        <v>2035</v>
      </c>
      <c r="I68" s="11">
        <v>0.4</v>
      </c>
      <c r="J68" s="11">
        <f t="shared" si="8"/>
        <v>382.5</v>
      </c>
      <c r="K68" s="11">
        <v>16</v>
      </c>
      <c r="L68" s="11">
        <v>1</v>
      </c>
      <c r="M68" s="20">
        <f>(J68/$J$26)*H68*($B$1/L68)</f>
        <v>3.6966431451612904E-3</v>
      </c>
      <c r="N68" s="90">
        <f t="shared" si="7"/>
        <v>2.3104019657258065E-4</v>
      </c>
    </row>
    <row r="69" spans="1:14" s="11" customFormat="1" x14ac:dyDescent="0.25">
      <c r="B69" s="5"/>
      <c r="C69" s="5"/>
      <c r="D69" s="5"/>
      <c r="E69" s="5"/>
      <c r="H69" s="5"/>
      <c r="M69" s="40"/>
      <c r="N69" s="90"/>
    </row>
    <row r="70" spans="1:14" s="11" customFormat="1" x14ac:dyDescent="0.25">
      <c r="B70" s="5"/>
      <c r="C70" s="5"/>
      <c r="D70" s="5"/>
      <c r="E70" s="5"/>
      <c r="H70" s="5"/>
      <c r="M70" s="40"/>
      <c r="N70" s="90"/>
    </row>
    <row r="71" spans="1:14" s="11" customFormat="1" x14ac:dyDescent="0.25">
      <c r="A71" s="13"/>
      <c r="B71" s="5"/>
      <c r="C71" s="5"/>
      <c r="D71" s="5"/>
      <c r="E71" s="5"/>
      <c r="H71" s="5"/>
      <c r="M71" s="40"/>
      <c r="N71" s="90"/>
    </row>
    <row r="72" spans="1:14" s="11" customFormat="1" ht="19.5" customHeight="1" x14ac:dyDescent="0.25">
      <c r="A72" s="13">
        <v>860</v>
      </c>
      <c r="B72" s="5" t="s">
        <v>11</v>
      </c>
      <c r="C72" s="5">
        <v>2</v>
      </c>
      <c r="D72" s="5">
        <v>15</v>
      </c>
      <c r="E72" s="5">
        <v>5</v>
      </c>
      <c r="F72" s="11" t="s">
        <v>39</v>
      </c>
      <c r="G72" s="11">
        <v>2037</v>
      </c>
      <c r="H72" s="5">
        <v>2004</v>
      </c>
      <c r="I72" s="11">
        <v>0.4</v>
      </c>
      <c r="J72" s="11">
        <f t="shared" si="8"/>
        <v>5092.5</v>
      </c>
      <c r="K72" s="11">
        <v>16</v>
      </c>
      <c r="L72" s="11">
        <v>1</v>
      </c>
      <c r="M72" s="20">
        <f>(J72/$J$9)*H72*($B$1/L72)</f>
        <v>5.1677202721036444E-2</v>
      </c>
      <c r="N72" s="90">
        <f t="shared" si="7"/>
        <v>3.2298251700647778E-3</v>
      </c>
    </row>
    <row r="73" spans="1:14" s="11" customFormat="1" x14ac:dyDescent="0.25">
      <c r="A73" s="13">
        <v>861</v>
      </c>
      <c r="B73" s="5" t="s">
        <v>13</v>
      </c>
      <c r="C73" s="5">
        <v>2</v>
      </c>
      <c r="D73" s="5">
        <v>15</v>
      </c>
      <c r="E73" s="5">
        <v>5</v>
      </c>
      <c r="F73" s="11" t="s">
        <v>39</v>
      </c>
      <c r="G73" s="11">
        <v>1929</v>
      </c>
      <c r="H73" s="5">
        <v>2004</v>
      </c>
      <c r="I73" s="11">
        <v>0.4</v>
      </c>
      <c r="J73" s="11">
        <f t="shared" si="8"/>
        <v>4822.5</v>
      </c>
      <c r="K73" s="11">
        <v>16</v>
      </c>
      <c r="L73" s="11">
        <v>1</v>
      </c>
      <c r="M73" s="20">
        <f>(J73/$J$10)*H73*($B$1/L73)</f>
        <v>4.2252967234211049E-2</v>
      </c>
      <c r="N73" s="90">
        <f t="shared" si="7"/>
        <v>2.6408104521381905E-3</v>
      </c>
    </row>
    <row r="74" spans="1:14" s="11" customFormat="1" x14ac:dyDescent="0.25">
      <c r="A74" s="13">
        <v>862</v>
      </c>
      <c r="B74" s="5" t="s">
        <v>14</v>
      </c>
      <c r="C74" s="5">
        <v>2</v>
      </c>
      <c r="D74" s="5">
        <v>15</v>
      </c>
      <c r="E74" s="5">
        <v>5</v>
      </c>
      <c r="F74" s="11" t="s">
        <v>39</v>
      </c>
      <c r="G74" s="11">
        <v>321</v>
      </c>
      <c r="H74" s="5">
        <v>2004</v>
      </c>
      <c r="I74" s="11">
        <v>0.4</v>
      </c>
      <c r="J74" s="11">
        <f t="shared" si="8"/>
        <v>802.5</v>
      </c>
      <c r="K74" s="11">
        <v>16</v>
      </c>
      <c r="L74" s="11">
        <v>1</v>
      </c>
      <c r="M74" s="20"/>
      <c r="N74" s="90">
        <f t="shared" si="7"/>
        <v>0</v>
      </c>
    </row>
    <row r="75" spans="1:14" s="11" customFormat="1" x14ac:dyDescent="0.25">
      <c r="A75" s="13">
        <v>863</v>
      </c>
      <c r="B75" s="5" t="s">
        <v>15</v>
      </c>
      <c r="C75" s="5">
        <v>2</v>
      </c>
      <c r="D75" s="5">
        <v>15</v>
      </c>
      <c r="E75" s="5">
        <v>25</v>
      </c>
      <c r="F75" s="11" t="s">
        <v>39</v>
      </c>
      <c r="G75" s="11">
        <v>1444</v>
      </c>
      <c r="H75" s="5">
        <v>2005</v>
      </c>
      <c r="I75" s="11">
        <v>0.4</v>
      </c>
      <c r="J75" s="11">
        <f t="shared" si="8"/>
        <v>3610</v>
      </c>
      <c r="K75" s="11">
        <v>16</v>
      </c>
      <c r="L75" s="11">
        <v>1</v>
      </c>
      <c r="M75" s="20">
        <f>(J75/$J$12)*H75*($B$1/L75)</f>
        <v>3.5661384932882165E-2</v>
      </c>
      <c r="N75" s="90">
        <f t="shared" si="7"/>
        <v>2.2288365583051353E-3</v>
      </c>
    </row>
    <row r="76" spans="1:14" s="11" customFormat="1" x14ac:dyDescent="0.25">
      <c r="A76" s="13">
        <v>864</v>
      </c>
      <c r="B76" s="5" t="s">
        <v>16</v>
      </c>
      <c r="C76" s="5">
        <v>2</v>
      </c>
      <c r="D76" s="5">
        <v>15</v>
      </c>
      <c r="E76" s="5">
        <v>25</v>
      </c>
      <c r="F76" s="11" t="s">
        <v>39</v>
      </c>
      <c r="G76" s="11">
        <v>2181</v>
      </c>
      <c r="H76" s="5">
        <v>2005</v>
      </c>
      <c r="I76" s="11">
        <v>0.4</v>
      </c>
      <c r="J76" s="11">
        <f t="shared" si="8"/>
        <v>5452.5</v>
      </c>
      <c r="K76" s="11">
        <v>16</v>
      </c>
      <c r="L76" s="11">
        <v>1</v>
      </c>
      <c r="M76" s="20"/>
      <c r="N76" s="90">
        <f t="shared" si="7"/>
        <v>0</v>
      </c>
    </row>
    <row r="77" spans="1:14" s="11" customFormat="1" x14ac:dyDescent="0.25">
      <c r="A77" s="13">
        <v>865</v>
      </c>
      <c r="B77" s="5" t="s">
        <v>17</v>
      </c>
      <c r="C77" s="5">
        <v>2</v>
      </c>
      <c r="D77" s="5">
        <v>15</v>
      </c>
      <c r="E77" s="5">
        <v>25</v>
      </c>
      <c r="F77" s="11" t="s">
        <v>39</v>
      </c>
      <c r="G77" s="11">
        <v>2151</v>
      </c>
      <c r="H77" s="5">
        <v>2005</v>
      </c>
      <c r="I77" s="11">
        <v>0.4</v>
      </c>
      <c r="J77" s="11">
        <f t="shared" si="8"/>
        <v>5377.5</v>
      </c>
      <c r="K77" s="11">
        <v>16</v>
      </c>
      <c r="L77" s="11">
        <v>1</v>
      </c>
      <c r="M77" s="20">
        <f>(J77/$J$14)*H77*($B$1/L77)</f>
        <v>4.8659698686944378E-2</v>
      </c>
      <c r="N77" s="90">
        <f t="shared" si="7"/>
        <v>3.0412311679340236E-3</v>
      </c>
    </row>
    <row r="78" spans="1:14" s="11" customFormat="1" x14ac:dyDescent="0.25">
      <c r="A78" s="13">
        <v>866</v>
      </c>
      <c r="B78" s="5" t="s">
        <v>18</v>
      </c>
      <c r="C78" s="5">
        <v>2</v>
      </c>
      <c r="D78" s="5">
        <v>15</v>
      </c>
      <c r="E78" s="5">
        <v>45</v>
      </c>
      <c r="F78" s="11" t="s">
        <v>39</v>
      </c>
      <c r="G78" s="11">
        <v>1896</v>
      </c>
      <c r="H78" s="5">
        <v>2001</v>
      </c>
      <c r="I78" s="11">
        <v>0.4</v>
      </c>
      <c r="J78" s="11">
        <f t="shared" si="8"/>
        <v>4740</v>
      </c>
      <c r="K78" s="11">
        <v>16</v>
      </c>
      <c r="L78" s="11">
        <v>1</v>
      </c>
      <c r="M78" s="20">
        <f>(J78/$J$15)*H78*($B$1/L78)</f>
        <v>4.3781569091954221E-2</v>
      </c>
      <c r="N78" s="90">
        <f t="shared" si="7"/>
        <v>2.7363480682471388E-3</v>
      </c>
    </row>
    <row r="79" spans="1:14" s="11" customFormat="1" x14ac:dyDescent="0.25">
      <c r="A79" s="13">
        <v>867</v>
      </c>
      <c r="B79" s="5" t="s">
        <v>19</v>
      </c>
      <c r="C79" s="5">
        <v>2</v>
      </c>
      <c r="D79" s="5">
        <v>15</v>
      </c>
      <c r="E79" s="5">
        <v>45</v>
      </c>
      <c r="F79" s="11" t="s">
        <v>39</v>
      </c>
      <c r="G79" s="11">
        <v>1563</v>
      </c>
      <c r="H79" s="5">
        <v>2001</v>
      </c>
      <c r="I79" s="11">
        <v>0.4</v>
      </c>
      <c r="J79" s="11">
        <f t="shared" si="8"/>
        <v>3907.5</v>
      </c>
      <c r="K79" s="11">
        <v>16</v>
      </c>
      <c r="L79" s="11">
        <v>1</v>
      </c>
      <c r="M79" s="20">
        <f>(J79/$J$16)*H79*($B$1/L79)</f>
        <v>3.9202529373368142E-2</v>
      </c>
      <c r="N79" s="90">
        <f t="shared" si="7"/>
        <v>2.4501580858355089E-3</v>
      </c>
    </row>
    <row r="80" spans="1:14" s="11" customFormat="1" x14ac:dyDescent="0.25">
      <c r="A80" s="13">
        <v>868</v>
      </c>
      <c r="B80" s="5" t="s">
        <v>20</v>
      </c>
      <c r="C80" s="5">
        <v>2</v>
      </c>
      <c r="D80" s="5">
        <v>15</v>
      </c>
      <c r="E80" s="5">
        <v>45</v>
      </c>
      <c r="F80" s="11" t="s">
        <v>39</v>
      </c>
      <c r="G80" s="11">
        <v>1515</v>
      </c>
      <c r="H80" s="5">
        <v>2001</v>
      </c>
      <c r="I80" s="11">
        <v>0.4</v>
      </c>
      <c r="J80" s="11">
        <f t="shared" si="8"/>
        <v>3787.5</v>
      </c>
      <c r="K80" s="11">
        <v>16</v>
      </c>
      <c r="L80" s="11">
        <v>1</v>
      </c>
      <c r="M80" s="20">
        <f>(J80/$J$17)*H80*($B$1/L80)</f>
        <v>4.197589532040296E-2</v>
      </c>
      <c r="N80" s="90">
        <f t="shared" si="7"/>
        <v>2.623493457525185E-3</v>
      </c>
    </row>
    <row r="81" spans="1:14" s="11" customFormat="1" x14ac:dyDescent="0.25">
      <c r="A81" s="13">
        <v>869</v>
      </c>
      <c r="B81" s="5" t="s">
        <v>21</v>
      </c>
      <c r="C81" s="5">
        <v>2</v>
      </c>
      <c r="D81" s="5">
        <v>15</v>
      </c>
      <c r="E81" s="5">
        <v>75</v>
      </c>
      <c r="F81" s="11" t="s">
        <v>39</v>
      </c>
      <c r="G81" s="11">
        <v>1506</v>
      </c>
      <c r="H81" s="5">
        <v>2009</v>
      </c>
      <c r="I81" s="11">
        <v>0.4</v>
      </c>
      <c r="J81" s="11">
        <f t="shared" si="8"/>
        <v>3765</v>
      </c>
      <c r="K81" s="11">
        <v>16</v>
      </c>
      <c r="L81" s="11">
        <v>1</v>
      </c>
      <c r="M81" s="20">
        <f>(J81/$J$18)*H81*($B$1/L81)</f>
        <v>3.7854422484938914E-2</v>
      </c>
      <c r="N81" s="90">
        <f t="shared" si="7"/>
        <v>2.3659014053086821E-3</v>
      </c>
    </row>
    <row r="82" spans="1:14" s="11" customFormat="1" x14ac:dyDescent="0.25">
      <c r="A82" s="13">
        <v>870</v>
      </c>
      <c r="B82" s="5" t="s">
        <v>22</v>
      </c>
      <c r="C82" s="5">
        <v>2</v>
      </c>
      <c r="D82" s="5">
        <v>15</v>
      </c>
      <c r="E82" s="5">
        <v>75</v>
      </c>
      <c r="F82" s="11" t="s">
        <v>39</v>
      </c>
      <c r="G82" s="11">
        <v>1836</v>
      </c>
      <c r="H82" s="5">
        <v>2009</v>
      </c>
      <c r="I82" s="11">
        <v>0.4</v>
      </c>
      <c r="J82" s="11">
        <f t="shared" si="8"/>
        <v>4590</v>
      </c>
      <c r="K82" s="11">
        <v>16</v>
      </c>
      <c r="L82" s="11">
        <v>1</v>
      </c>
      <c r="M82" s="20">
        <f>(J82/$J$19)*H82*($B$1/L82)</f>
        <v>4.1039351571946797E-2</v>
      </c>
      <c r="N82" s="90">
        <f t="shared" si="7"/>
        <v>2.5649594732466748E-3</v>
      </c>
    </row>
    <row r="83" spans="1:14" s="11" customFormat="1" x14ac:dyDescent="0.25">
      <c r="A83" s="13">
        <v>871</v>
      </c>
      <c r="B83" s="5" t="s">
        <v>23</v>
      </c>
      <c r="C83" s="5">
        <v>2</v>
      </c>
      <c r="D83" s="5">
        <v>15</v>
      </c>
      <c r="E83" s="5">
        <v>75</v>
      </c>
      <c r="F83" s="11" t="s">
        <v>39</v>
      </c>
      <c r="G83" s="11">
        <v>1149</v>
      </c>
      <c r="H83" s="5">
        <v>2009</v>
      </c>
      <c r="I83" s="11">
        <v>0.4</v>
      </c>
      <c r="J83" s="11">
        <f t="shared" si="8"/>
        <v>2872.5</v>
      </c>
      <c r="K83" s="11">
        <v>16</v>
      </c>
      <c r="L83" s="11">
        <v>1</v>
      </c>
      <c r="M83" s="20">
        <f>(J83/$J$20)*H83*($B$1/L83)</f>
        <v>2.6728583631914708E-2</v>
      </c>
      <c r="N83" s="90">
        <f t="shared" si="7"/>
        <v>1.6705364769946693E-3</v>
      </c>
    </row>
    <row r="84" spans="1:14" s="11" customFormat="1" x14ac:dyDescent="0.25">
      <c r="A84" s="13">
        <v>872</v>
      </c>
      <c r="B84" s="5" t="s">
        <v>24</v>
      </c>
      <c r="C84" s="5">
        <v>2</v>
      </c>
      <c r="D84" s="5">
        <v>15</v>
      </c>
      <c r="E84" s="5">
        <v>100</v>
      </c>
      <c r="F84" s="11" t="s">
        <v>39</v>
      </c>
      <c r="G84" s="11">
        <v>537</v>
      </c>
      <c r="H84" s="5">
        <v>2017</v>
      </c>
      <c r="I84" s="11">
        <v>0.4</v>
      </c>
      <c r="J84" s="11">
        <f t="shared" si="8"/>
        <v>1342.5</v>
      </c>
      <c r="K84" s="11">
        <v>16</v>
      </c>
      <c r="L84" s="11">
        <v>1</v>
      </c>
      <c r="M84" s="20">
        <f>(J84/$J$21)*H84*($B$1/L84)</f>
        <v>1.1778165624384482E-2</v>
      </c>
      <c r="N84" s="90">
        <f t="shared" si="7"/>
        <v>7.3613535152403011E-4</v>
      </c>
    </row>
    <row r="85" spans="1:14" s="11" customFormat="1" x14ac:dyDescent="0.25">
      <c r="A85" s="13">
        <v>873</v>
      </c>
      <c r="B85" s="5" t="s">
        <v>25</v>
      </c>
      <c r="C85" s="5">
        <v>2</v>
      </c>
      <c r="D85" s="5">
        <v>15</v>
      </c>
      <c r="E85" s="5">
        <v>100</v>
      </c>
      <c r="F85" s="11" t="s">
        <v>39</v>
      </c>
      <c r="G85" s="11">
        <v>635</v>
      </c>
      <c r="H85" s="5">
        <v>2017</v>
      </c>
      <c r="I85" s="11">
        <v>0.4</v>
      </c>
      <c r="J85" s="11">
        <f t="shared" si="8"/>
        <v>1587.5</v>
      </c>
      <c r="K85" s="11">
        <v>16</v>
      </c>
      <c r="L85" s="11">
        <v>1</v>
      </c>
      <c r="M85" s="20">
        <f>(J85/$J$22)*H85*($B$1/L85)</f>
        <v>1.4901072764470358E-2</v>
      </c>
      <c r="N85" s="90">
        <f t="shared" si="7"/>
        <v>9.3131704777939738E-4</v>
      </c>
    </row>
    <row r="86" spans="1:14" s="11" customFormat="1" x14ac:dyDescent="0.25">
      <c r="A86" s="13">
        <v>874</v>
      </c>
      <c r="B86" s="5" t="s">
        <v>26</v>
      </c>
      <c r="C86" s="5">
        <v>2</v>
      </c>
      <c r="D86" s="5">
        <v>15</v>
      </c>
      <c r="E86" s="5">
        <v>100</v>
      </c>
      <c r="F86" s="11" t="s">
        <v>39</v>
      </c>
      <c r="G86" s="11">
        <v>670</v>
      </c>
      <c r="H86" s="5">
        <v>2017</v>
      </c>
      <c r="I86" s="11">
        <v>0.4</v>
      </c>
      <c r="J86" s="11">
        <f t="shared" si="8"/>
        <v>1675</v>
      </c>
      <c r="K86" s="11">
        <v>16</v>
      </c>
      <c r="L86" s="11">
        <v>1</v>
      </c>
      <c r="M86" s="20">
        <f>(J86/$J$23)*H86*($B$1/L86)</f>
        <v>1.5022751107456876E-2</v>
      </c>
      <c r="N86" s="90">
        <f t="shared" si="7"/>
        <v>9.3892194421605474E-4</v>
      </c>
    </row>
    <row r="87" spans="1:14" s="11" customFormat="1" x14ac:dyDescent="0.25">
      <c r="A87" s="13">
        <v>875</v>
      </c>
      <c r="B87" s="5" t="s">
        <v>27</v>
      </c>
      <c r="C87" s="5">
        <v>2</v>
      </c>
      <c r="D87" s="5">
        <v>15</v>
      </c>
      <c r="E87" s="5">
        <v>125</v>
      </c>
      <c r="F87" s="11" t="s">
        <v>39</v>
      </c>
      <c r="G87" s="11">
        <v>263</v>
      </c>
      <c r="H87" s="5">
        <v>2035</v>
      </c>
      <c r="I87" s="11">
        <v>0.4</v>
      </c>
      <c r="J87" s="11">
        <f t="shared" si="8"/>
        <v>657.5</v>
      </c>
      <c r="K87" s="11">
        <v>16</v>
      </c>
      <c r="L87" s="11">
        <v>1</v>
      </c>
      <c r="M87" s="20">
        <f>(J87/$J$24)*H87*($B$1/L87)</f>
        <v>6.6716838990704859E-3</v>
      </c>
      <c r="N87" s="90">
        <f t="shared" si="7"/>
        <v>4.1698024369190537E-4</v>
      </c>
    </row>
    <row r="88" spans="1:14" s="11" customFormat="1" x14ac:dyDescent="0.25">
      <c r="A88" s="13">
        <v>876</v>
      </c>
      <c r="B88" s="5" t="s">
        <v>28</v>
      </c>
      <c r="C88" s="5">
        <v>2</v>
      </c>
      <c r="D88" s="5">
        <v>15</v>
      </c>
      <c r="E88" s="5">
        <v>125</v>
      </c>
      <c r="F88" s="11" t="s">
        <v>39</v>
      </c>
      <c r="G88" s="11">
        <v>246</v>
      </c>
      <c r="H88" s="5">
        <v>2035</v>
      </c>
      <c r="I88" s="11">
        <v>0.4</v>
      </c>
      <c r="J88" s="11">
        <f t="shared" si="8"/>
        <v>615</v>
      </c>
      <c r="K88" s="11">
        <v>16</v>
      </c>
      <c r="L88" s="11">
        <v>1</v>
      </c>
      <c r="M88" s="20">
        <f>(J88/$J$25)*H88*($B$1/L88)</f>
        <v>5.6722101077475631E-3</v>
      </c>
      <c r="N88" s="90">
        <f t="shared" si="7"/>
        <v>3.5451313173422269E-4</v>
      </c>
    </row>
    <row r="89" spans="1:14" s="11" customFormat="1" x14ac:dyDescent="0.25">
      <c r="A89" s="13">
        <v>877</v>
      </c>
      <c r="B89" s="5" t="s">
        <v>29</v>
      </c>
      <c r="C89" s="5">
        <v>2</v>
      </c>
      <c r="D89" s="5">
        <v>15</v>
      </c>
      <c r="E89" s="5">
        <v>125</v>
      </c>
      <c r="F89" s="11" t="s">
        <v>39</v>
      </c>
      <c r="G89" s="11">
        <v>262</v>
      </c>
      <c r="H89" s="5">
        <v>2035</v>
      </c>
      <c r="I89" s="11">
        <v>0.4</v>
      </c>
      <c r="J89" s="11">
        <f t="shared" si="8"/>
        <v>655</v>
      </c>
      <c r="K89" s="11">
        <v>16</v>
      </c>
      <c r="L89" s="11">
        <v>1</v>
      </c>
      <c r="M89" s="20">
        <f>(J89/$J$26)*H89*($B$1/L89)</f>
        <v>6.3301993727598567E-3</v>
      </c>
      <c r="N89" s="90">
        <f t="shared" si="7"/>
        <v>3.9563746079749105E-4</v>
      </c>
    </row>
    <row r="90" spans="1:14" s="11" customFormat="1" x14ac:dyDescent="0.25">
      <c r="B90" s="5"/>
      <c r="C90" s="5"/>
      <c r="D90" s="5"/>
      <c r="E90" s="5"/>
      <c r="H90" s="5"/>
      <c r="M90" s="40"/>
      <c r="N90" s="90"/>
    </row>
    <row r="91" spans="1:14" s="11" customFormat="1" x14ac:dyDescent="0.25">
      <c r="B91" s="5"/>
      <c r="C91" s="5"/>
      <c r="D91" s="5"/>
      <c r="E91" s="5"/>
      <c r="H91" s="5"/>
      <c r="M91" s="40"/>
      <c r="N91" s="90"/>
    </row>
    <row r="92" spans="1:14" s="11" customFormat="1" x14ac:dyDescent="0.25">
      <c r="A92" s="13"/>
      <c r="B92" s="5"/>
      <c r="C92" s="5"/>
      <c r="D92" s="5"/>
      <c r="E92" s="5"/>
      <c r="H92" s="5"/>
      <c r="M92" s="40"/>
      <c r="N92" s="90"/>
    </row>
    <row r="93" spans="1:14" s="11" customFormat="1" x14ac:dyDescent="0.25">
      <c r="A93" s="13">
        <v>878</v>
      </c>
      <c r="B93" s="5" t="s">
        <v>11</v>
      </c>
      <c r="C93" s="5">
        <v>2</v>
      </c>
      <c r="D93" s="5">
        <v>15</v>
      </c>
      <c r="E93" s="5">
        <v>5</v>
      </c>
      <c r="F93" s="11" t="s">
        <v>40</v>
      </c>
      <c r="G93" s="11">
        <v>1801</v>
      </c>
      <c r="H93" s="5">
        <v>2004</v>
      </c>
      <c r="I93" s="11">
        <v>0.1</v>
      </c>
      <c r="J93" s="11">
        <f t="shared" si="8"/>
        <v>18010</v>
      </c>
      <c r="K93" s="11">
        <v>16</v>
      </c>
      <c r="L93" s="11">
        <v>1</v>
      </c>
      <c r="M93" s="20">
        <f>(J93/$J$9)*H93*($B$1/L93)</f>
        <v>0.18276022012879062</v>
      </c>
      <c r="N93" s="90">
        <f t="shared" si="7"/>
        <v>1.1422513758049414E-2</v>
      </c>
    </row>
    <row r="94" spans="1:14" s="11" customFormat="1" x14ac:dyDescent="0.25">
      <c r="A94" s="13">
        <v>879</v>
      </c>
      <c r="B94" s="5" t="s">
        <v>13</v>
      </c>
      <c r="C94" s="5">
        <v>2</v>
      </c>
      <c r="D94" s="5">
        <v>15</v>
      </c>
      <c r="E94" s="5">
        <v>5</v>
      </c>
      <c r="F94" s="11" t="s">
        <v>40</v>
      </c>
      <c r="G94" s="11">
        <v>2123</v>
      </c>
      <c r="H94" s="5">
        <v>2004</v>
      </c>
      <c r="I94" s="11">
        <v>0.1</v>
      </c>
      <c r="J94" s="11">
        <f t="shared" si="8"/>
        <v>21230</v>
      </c>
      <c r="K94" s="11">
        <v>16</v>
      </c>
      <c r="L94" s="11">
        <v>1</v>
      </c>
      <c r="M94" s="20">
        <f>(J94/$J$10)*H94*($B$1/L94)</f>
        <v>0.18600943377549001</v>
      </c>
      <c r="N94" s="90">
        <f t="shared" ref="N94:N109" si="11">M94/K94</f>
        <v>1.1625589610968125E-2</v>
      </c>
    </row>
    <row r="95" spans="1:14" s="11" customFormat="1" x14ac:dyDescent="0.25">
      <c r="A95" s="13">
        <v>880</v>
      </c>
      <c r="B95" s="5" t="s">
        <v>14</v>
      </c>
      <c r="C95" s="5">
        <v>2</v>
      </c>
      <c r="D95" s="5">
        <v>15</v>
      </c>
      <c r="E95" s="5">
        <v>5</v>
      </c>
      <c r="F95" s="11" t="s">
        <v>40</v>
      </c>
      <c r="G95" s="11">
        <v>258</v>
      </c>
      <c r="H95" s="5">
        <v>2004</v>
      </c>
      <c r="I95" s="11">
        <v>0.1</v>
      </c>
      <c r="J95" s="11">
        <f t="shared" ref="J95:J110" si="12">G95/I95</f>
        <v>2580</v>
      </c>
      <c r="K95" s="11">
        <v>16</v>
      </c>
      <c r="L95" s="11">
        <v>1</v>
      </c>
      <c r="M95" s="20"/>
      <c r="N95" s="90">
        <f t="shared" si="11"/>
        <v>0</v>
      </c>
    </row>
    <row r="96" spans="1:14" s="11" customFormat="1" x14ac:dyDescent="0.25">
      <c r="A96" s="13">
        <v>881</v>
      </c>
      <c r="B96" s="5" t="s">
        <v>15</v>
      </c>
      <c r="C96" s="5">
        <v>2</v>
      </c>
      <c r="D96" s="5">
        <v>15</v>
      </c>
      <c r="E96" s="5">
        <v>25</v>
      </c>
      <c r="F96" s="11" t="s">
        <v>40</v>
      </c>
      <c r="G96" s="11">
        <v>3802</v>
      </c>
      <c r="H96" s="5">
        <v>2005</v>
      </c>
      <c r="I96" s="11">
        <v>0.1</v>
      </c>
      <c r="J96" s="11">
        <f t="shared" si="12"/>
        <v>38020</v>
      </c>
      <c r="K96" s="11">
        <v>16</v>
      </c>
      <c r="L96" s="11">
        <v>1</v>
      </c>
      <c r="M96" s="20">
        <f>(J96/$J$12)*H96*($B$1/L96)</f>
        <v>0.37558056929312461</v>
      </c>
      <c r="N96" s="90">
        <f t="shared" si="11"/>
        <v>2.3473785580820288E-2</v>
      </c>
    </row>
    <row r="97" spans="1:14" s="11" customFormat="1" x14ac:dyDescent="0.25">
      <c r="A97" s="13">
        <v>882</v>
      </c>
      <c r="B97" s="5" t="s">
        <v>16</v>
      </c>
      <c r="C97" s="5">
        <v>2</v>
      </c>
      <c r="D97" s="5">
        <v>15</v>
      </c>
      <c r="E97" s="5">
        <v>25</v>
      </c>
      <c r="F97" s="11" t="s">
        <v>40</v>
      </c>
      <c r="G97" s="11">
        <v>4204</v>
      </c>
      <c r="H97" s="5">
        <v>2005</v>
      </c>
      <c r="I97" s="11">
        <v>0.1</v>
      </c>
      <c r="J97" s="11">
        <f t="shared" si="12"/>
        <v>42040</v>
      </c>
      <c r="K97" s="11">
        <v>16</v>
      </c>
      <c r="L97" s="11">
        <v>1</v>
      </c>
      <c r="M97" s="20"/>
      <c r="N97" s="90">
        <f t="shared" si="11"/>
        <v>0</v>
      </c>
    </row>
    <row r="98" spans="1:14" s="11" customFormat="1" x14ac:dyDescent="0.25">
      <c r="A98" s="13">
        <v>883</v>
      </c>
      <c r="B98" s="5" t="s">
        <v>17</v>
      </c>
      <c r="C98" s="5">
        <v>2</v>
      </c>
      <c r="D98" s="5">
        <v>15</v>
      </c>
      <c r="E98" s="5">
        <v>25</v>
      </c>
      <c r="F98" s="11" t="s">
        <v>40</v>
      </c>
      <c r="G98" s="11">
        <v>4233</v>
      </c>
      <c r="H98" s="5">
        <v>2005</v>
      </c>
      <c r="I98" s="11">
        <v>0.1</v>
      </c>
      <c r="J98" s="11">
        <f t="shared" si="12"/>
        <v>42330</v>
      </c>
      <c r="K98" s="11">
        <v>16</v>
      </c>
      <c r="L98" s="11">
        <v>1</v>
      </c>
      <c r="M98" s="20">
        <f>(J98/$J$14)*H98*($B$1/L98)</f>
        <v>0.38303394614939207</v>
      </c>
      <c r="N98" s="90">
        <f t="shared" si="11"/>
        <v>2.3939621634337004E-2</v>
      </c>
    </row>
    <row r="99" spans="1:14" s="11" customFormat="1" x14ac:dyDescent="0.25">
      <c r="A99" s="13">
        <v>884</v>
      </c>
      <c r="B99" s="5" t="s">
        <v>18</v>
      </c>
      <c r="C99" s="5">
        <v>2</v>
      </c>
      <c r="D99" s="5">
        <v>15</v>
      </c>
      <c r="E99" s="5">
        <v>45</v>
      </c>
      <c r="F99" s="11" t="s">
        <v>40</v>
      </c>
      <c r="G99" s="11">
        <v>2073</v>
      </c>
      <c r="H99" s="5">
        <v>2001</v>
      </c>
      <c r="I99" s="11">
        <v>0.1</v>
      </c>
      <c r="J99" s="11">
        <f t="shared" si="12"/>
        <v>20730</v>
      </c>
      <c r="K99" s="11">
        <v>16</v>
      </c>
      <c r="L99" s="11">
        <v>1</v>
      </c>
      <c r="M99" s="20">
        <f>(J99/$J$15)*H99*($B$1/L99)</f>
        <v>0.19147509014266056</v>
      </c>
      <c r="N99" s="90">
        <f t="shared" si="11"/>
        <v>1.1967193133916285E-2</v>
      </c>
    </row>
    <row r="100" spans="1:14" s="11" customFormat="1" x14ac:dyDescent="0.25">
      <c r="A100" s="13">
        <v>885</v>
      </c>
      <c r="B100" s="5" t="s">
        <v>19</v>
      </c>
      <c r="C100" s="5">
        <v>2</v>
      </c>
      <c r="D100" s="5">
        <v>15</v>
      </c>
      <c r="E100" s="5">
        <v>45</v>
      </c>
      <c r="F100" s="11" t="s">
        <v>40</v>
      </c>
      <c r="G100" s="11">
        <v>2453</v>
      </c>
      <c r="H100" s="5">
        <v>2001</v>
      </c>
      <c r="I100" s="11">
        <v>0.1</v>
      </c>
      <c r="J100" s="11">
        <f t="shared" si="12"/>
        <v>24530</v>
      </c>
      <c r="K100" s="11">
        <v>16</v>
      </c>
      <c r="L100" s="11">
        <v>1</v>
      </c>
      <c r="M100" s="20">
        <f>(J100/$J$16)*H100*($B$1/L100)</f>
        <v>0.24610058746736294</v>
      </c>
      <c r="N100" s="90">
        <f t="shared" si="11"/>
        <v>1.5381286716710183E-2</v>
      </c>
    </row>
    <row r="101" spans="1:14" s="11" customFormat="1" x14ac:dyDescent="0.25">
      <c r="A101" s="15">
        <v>886</v>
      </c>
      <c r="B101" s="5" t="s">
        <v>20</v>
      </c>
      <c r="C101" s="5">
        <v>2</v>
      </c>
      <c r="D101" s="5">
        <v>15</v>
      </c>
      <c r="E101" s="5">
        <v>45</v>
      </c>
      <c r="F101" s="11" t="s">
        <v>40</v>
      </c>
      <c r="G101" s="11">
        <v>2413</v>
      </c>
      <c r="H101" s="5">
        <v>2001</v>
      </c>
      <c r="I101" s="11">
        <v>0.1</v>
      </c>
      <c r="J101" s="11">
        <f t="shared" si="12"/>
        <v>24130</v>
      </c>
      <c r="K101" s="11">
        <v>16</v>
      </c>
      <c r="L101" s="11">
        <v>1</v>
      </c>
      <c r="M101" s="20">
        <f>(J101/$J$17)*H101*($B$1/L101)</f>
        <v>0.2674266281402834</v>
      </c>
      <c r="N101" s="90">
        <f t="shared" si="11"/>
        <v>1.6714164258767712E-2</v>
      </c>
    </row>
    <row r="102" spans="1:14" s="11" customFormat="1" x14ac:dyDescent="0.25">
      <c r="A102" s="15">
        <v>887</v>
      </c>
      <c r="B102" s="5" t="s">
        <v>21</v>
      </c>
      <c r="C102" s="5">
        <v>2</v>
      </c>
      <c r="D102" s="5">
        <v>15</v>
      </c>
      <c r="E102" s="5">
        <v>75</v>
      </c>
      <c r="F102" s="11" t="s">
        <v>40</v>
      </c>
      <c r="G102" s="11">
        <v>1636</v>
      </c>
      <c r="H102" s="5">
        <v>2009</v>
      </c>
      <c r="I102" s="11">
        <v>0.1</v>
      </c>
      <c r="J102" s="11">
        <f t="shared" si="12"/>
        <v>16360</v>
      </c>
      <c r="K102" s="11">
        <v>16</v>
      </c>
      <c r="L102" s="11">
        <v>1</v>
      </c>
      <c r="M102" s="20">
        <f>(J102/$J$18)*H102*($B$1/L102)</f>
        <v>0.16448827406470135</v>
      </c>
      <c r="N102" s="90">
        <f t="shared" si="11"/>
        <v>1.0280517129043834E-2</v>
      </c>
    </row>
    <row r="103" spans="1:14" s="11" customFormat="1" x14ac:dyDescent="0.25">
      <c r="A103" s="15">
        <v>888</v>
      </c>
      <c r="B103" s="5" t="s">
        <v>22</v>
      </c>
      <c r="C103" s="5">
        <v>2</v>
      </c>
      <c r="D103" s="5">
        <v>15</v>
      </c>
      <c r="E103" s="5">
        <v>75</v>
      </c>
      <c r="F103" s="11" t="s">
        <v>40</v>
      </c>
      <c r="G103" s="11">
        <v>1445</v>
      </c>
      <c r="H103" s="5">
        <v>2009</v>
      </c>
      <c r="I103" s="11">
        <v>0.1</v>
      </c>
      <c r="J103" s="11">
        <f t="shared" si="12"/>
        <v>14450</v>
      </c>
      <c r="K103" s="11">
        <v>16</v>
      </c>
      <c r="L103" s="11">
        <v>1</v>
      </c>
      <c r="M103" s="20">
        <f>(J103/$J$19)*H103*($B$1/L103)</f>
        <v>0.12919795865242512</v>
      </c>
      <c r="N103" s="90">
        <f t="shared" si="11"/>
        <v>8.0748724157765697E-3</v>
      </c>
    </row>
    <row r="104" spans="1:14" s="11" customFormat="1" x14ac:dyDescent="0.25">
      <c r="A104" s="15">
        <v>889</v>
      </c>
      <c r="B104" s="5" t="s">
        <v>23</v>
      </c>
      <c r="C104" s="5">
        <v>2</v>
      </c>
      <c r="D104" s="5">
        <v>15</v>
      </c>
      <c r="E104" s="5">
        <v>75</v>
      </c>
      <c r="F104" s="11" t="s">
        <v>40</v>
      </c>
      <c r="G104" s="11">
        <v>1599</v>
      </c>
      <c r="H104" s="5">
        <v>2009</v>
      </c>
      <c r="I104" s="11">
        <v>0.1</v>
      </c>
      <c r="J104" s="11">
        <f t="shared" si="12"/>
        <v>15990</v>
      </c>
      <c r="K104" s="11">
        <v>16</v>
      </c>
      <c r="L104" s="11">
        <v>1</v>
      </c>
      <c r="M104" s="20">
        <f>(J104/$J$20)*H104*($B$1/L104)</f>
        <v>0.14878678930350434</v>
      </c>
      <c r="N104" s="90">
        <f t="shared" si="11"/>
        <v>9.299174331469021E-3</v>
      </c>
    </row>
    <row r="105" spans="1:14" s="11" customFormat="1" x14ac:dyDescent="0.25">
      <c r="A105" s="15">
        <v>890</v>
      </c>
      <c r="B105" s="5" t="s">
        <v>24</v>
      </c>
      <c r="C105" s="5">
        <v>2</v>
      </c>
      <c r="D105" s="5">
        <v>15</v>
      </c>
      <c r="E105" s="5">
        <v>100</v>
      </c>
      <c r="F105" s="11" t="s">
        <v>40</v>
      </c>
      <c r="G105" s="11">
        <v>1314</v>
      </c>
      <c r="H105" s="5">
        <v>2017</v>
      </c>
      <c r="I105" s="11">
        <v>0.1</v>
      </c>
      <c r="J105" s="11">
        <f t="shared" si="12"/>
        <v>13140</v>
      </c>
      <c r="K105" s="11">
        <v>16</v>
      </c>
      <c r="L105" s="11">
        <v>1</v>
      </c>
      <c r="M105" s="20">
        <f>(J105/$J$21)*H105*($B$1/L105)</f>
        <v>0.11528126354146148</v>
      </c>
      <c r="N105" s="90">
        <f t="shared" si="11"/>
        <v>7.2050789713413426E-3</v>
      </c>
    </row>
    <row r="106" spans="1:14" s="11" customFormat="1" x14ac:dyDescent="0.25">
      <c r="A106" s="15">
        <v>891</v>
      </c>
      <c r="B106" s="5" t="s">
        <v>25</v>
      </c>
      <c r="C106" s="5">
        <v>2</v>
      </c>
      <c r="D106" s="5">
        <v>15</v>
      </c>
      <c r="E106" s="5">
        <v>100</v>
      </c>
      <c r="F106" s="11" t="s">
        <v>40</v>
      </c>
      <c r="G106" s="11">
        <v>1272</v>
      </c>
      <c r="H106" s="5">
        <v>2017</v>
      </c>
      <c r="I106" s="11">
        <v>0.1</v>
      </c>
      <c r="J106" s="11">
        <f t="shared" si="12"/>
        <v>12720</v>
      </c>
      <c r="K106" s="11">
        <v>16</v>
      </c>
      <c r="L106" s="11">
        <v>1</v>
      </c>
      <c r="M106" s="20">
        <f>(J106/$J$22)*H106*($B$1/L106)</f>
        <v>0.11939631216633886</v>
      </c>
      <c r="N106" s="90">
        <f t="shared" si="11"/>
        <v>7.462269510396179E-3</v>
      </c>
    </row>
    <row r="107" spans="1:14" s="11" customFormat="1" x14ac:dyDescent="0.25">
      <c r="A107" s="15">
        <v>892</v>
      </c>
      <c r="B107" s="5" t="s">
        <v>26</v>
      </c>
      <c r="C107" s="5">
        <v>2</v>
      </c>
      <c r="D107" s="5">
        <v>15</v>
      </c>
      <c r="E107" s="5">
        <v>100</v>
      </c>
      <c r="F107" s="11" t="s">
        <v>40</v>
      </c>
      <c r="G107" s="11">
        <v>1276</v>
      </c>
      <c r="H107" s="5">
        <v>2017</v>
      </c>
      <c r="I107" s="11">
        <v>0.1</v>
      </c>
      <c r="J107" s="11">
        <f t="shared" si="12"/>
        <v>12760</v>
      </c>
      <c r="K107" s="11">
        <v>16</v>
      </c>
      <c r="L107" s="11">
        <v>1</v>
      </c>
      <c r="M107" s="20">
        <f>(J107/$J$23)*H107*($B$1/L107)</f>
        <v>0.11444197261561179</v>
      </c>
      <c r="N107" s="90">
        <f t="shared" si="11"/>
        <v>7.1526232884757367E-3</v>
      </c>
    </row>
    <row r="108" spans="1:14" s="11" customFormat="1" x14ac:dyDescent="0.25">
      <c r="A108" s="15">
        <v>893</v>
      </c>
      <c r="B108" s="5" t="s">
        <v>27</v>
      </c>
      <c r="C108" s="5">
        <v>2</v>
      </c>
      <c r="D108" s="5">
        <v>15</v>
      </c>
      <c r="E108" s="5">
        <v>125</v>
      </c>
      <c r="F108" s="11" t="s">
        <v>40</v>
      </c>
      <c r="G108" s="11">
        <v>783</v>
      </c>
      <c r="H108" s="5">
        <v>2035</v>
      </c>
      <c r="I108" s="11">
        <v>0.1</v>
      </c>
      <c r="J108" s="11">
        <f t="shared" si="12"/>
        <v>7830</v>
      </c>
      <c r="K108" s="11">
        <v>16</v>
      </c>
      <c r="L108" s="11">
        <v>1</v>
      </c>
      <c r="M108" s="20">
        <f>(J108/$J$24)*H108*($B$1/L108)</f>
        <v>7.9451383923531418E-2</v>
      </c>
      <c r="N108" s="90">
        <f t="shared" si="11"/>
        <v>4.9657114952207137E-3</v>
      </c>
    </row>
    <row r="109" spans="1:14" s="11" customFormat="1" x14ac:dyDescent="0.25">
      <c r="A109" s="15">
        <v>894</v>
      </c>
      <c r="B109" s="5" t="s">
        <v>28</v>
      </c>
      <c r="C109" s="5">
        <v>2</v>
      </c>
      <c r="D109" s="5">
        <v>15</v>
      </c>
      <c r="E109" s="5">
        <v>125</v>
      </c>
      <c r="F109" s="11" t="s">
        <v>40</v>
      </c>
      <c r="G109" s="11">
        <v>733</v>
      </c>
      <c r="H109" s="5">
        <v>2035</v>
      </c>
      <c r="I109" s="11">
        <v>0.1</v>
      </c>
      <c r="J109" s="11">
        <f t="shared" si="12"/>
        <v>7330</v>
      </c>
      <c r="K109" s="11">
        <v>16</v>
      </c>
      <c r="L109" s="11">
        <v>1</v>
      </c>
      <c r="M109" s="20">
        <f>(J109/$J$25)*H109*($B$1/L109)</f>
        <v>6.760536599965794E-2</v>
      </c>
      <c r="N109" s="90">
        <f t="shared" si="11"/>
        <v>4.2253353749786213E-3</v>
      </c>
    </row>
    <row r="110" spans="1:14" s="11" customFormat="1" x14ac:dyDescent="0.25">
      <c r="A110" s="15">
        <v>895</v>
      </c>
      <c r="B110" s="5" t="s">
        <v>29</v>
      </c>
      <c r="C110" s="5">
        <v>2</v>
      </c>
      <c r="D110" s="5">
        <v>15</v>
      </c>
      <c r="E110" s="5">
        <v>125</v>
      </c>
      <c r="F110" s="11" t="s">
        <v>40</v>
      </c>
      <c r="G110" s="11">
        <v>371</v>
      </c>
      <c r="H110" s="5">
        <v>2035</v>
      </c>
      <c r="I110" s="11">
        <v>0.1</v>
      </c>
      <c r="J110" s="11">
        <f t="shared" si="12"/>
        <v>3710</v>
      </c>
      <c r="K110" s="11">
        <v>16</v>
      </c>
      <c r="L110" s="11">
        <v>1</v>
      </c>
      <c r="M110" s="20">
        <f>(J110/$J$26)*H110*($B$1/L110)</f>
        <v>3.5855022401433699E-2</v>
      </c>
      <c r="N110" s="90">
        <f>M110/K110</f>
        <v>2.2409389000896062E-3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150"/>
  <sheetViews>
    <sheetView topLeftCell="P4" zoomScale="60" zoomScaleNormal="60" workbookViewId="0">
      <selection activeCell="S9" sqref="S9:S39"/>
    </sheetView>
  </sheetViews>
  <sheetFormatPr defaultColWidth="10.6328125" defaultRowHeight="18" x14ac:dyDescent="0.25"/>
  <cols>
    <col min="1" max="1" width="16.90625" style="2" customWidth="1"/>
    <col min="2" max="2" width="12" style="2" bestFit="1" customWidth="1"/>
    <col min="3" max="4" width="14.453125" style="2" customWidth="1"/>
    <col min="5" max="5" width="10.6328125" style="2"/>
    <col min="6" max="6" width="11" style="1" bestFit="1" customWidth="1"/>
    <col min="7" max="7" width="9" style="1" customWidth="1"/>
    <col min="8" max="8" width="23.08984375" style="2" customWidth="1"/>
    <col min="9" max="9" width="18" style="1" customWidth="1"/>
    <col min="10" max="10" width="17.6328125" style="1" customWidth="1"/>
    <col min="11" max="11" width="9.26953125" style="1" customWidth="1"/>
    <col min="12" max="12" width="10.6328125" style="1" customWidth="1"/>
    <col min="13" max="13" width="24.81640625" style="1" bestFit="1" customWidth="1"/>
    <col min="14" max="14" width="24.81640625" style="1" customWidth="1"/>
    <col min="15" max="15" width="55.1796875" style="1" customWidth="1"/>
    <col min="16" max="17" width="10.6328125" style="1"/>
    <col min="18" max="18" width="18.08984375" style="1" bestFit="1" customWidth="1"/>
    <col min="19" max="16384" width="10.6328125" style="1"/>
  </cols>
  <sheetData>
    <row r="1" spans="1:28" ht="18.75" thickBot="1" x14ac:dyDescent="0.3">
      <c r="A1" s="2" t="s">
        <v>47</v>
      </c>
      <c r="B1" s="19">
        <v>1.06</v>
      </c>
    </row>
    <row r="2" spans="1:28" x14ac:dyDescent="0.25">
      <c r="A2" s="3" t="s">
        <v>0</v>
      </c>
      <c r="C2" s="3"/>
      <c r="D2" s="3"/>
      <c r="F2" s="44" t="s">
        <v>70</v>
      </c>
      <c r="M2" s="2" t="s">
        <v>108</v>
      </c>
      <c r="N2" s="121" t="s">
        <v>109</v>
      </c>
    </row>
    <row r="3" spans="1:28" x14ac:dyDescent="0.25">
      <c r="A3" s="3" t="s">
        <v>1</v>
      </c>
      <c r="C3" s="3"/>
      <c r="D3" s="3"/>
      <c r="F3" s="44" t="s">
        <v>73</v>
      </c>
      <c r="M3" s="2"/>
      <c r="N3" s="122" t="s">
        <v>110</v>
      </c>
    </row>
    <row r="4" spans="1:28" x14ac:dyDescent="0.25">
      <c r="A4" s="3" t="s">
        <v>2</v>
      </c>
      <c r="C4" s="4">
        <f>2.22*10^12</f>
        <v>2220000000000</v>
      </c>
      <c r="D4" s="4"/>
      <c r="E4" s="1"/>
      <c r="F4" s="2"/>
      <c r="H4" s="1"/>
      <c r="M4" s="54"/>
      <c r="N4" s="123" t="s">
        <v>111</v>
      </c>
    </row>
    <row r="5" spans="1:28" x14ac:dyDescent="0.25">
      <c r="A5" s="3" t="s">
        <v>4</v>
      </c>
      <c r="C5" s="3"/>
      <c r="D5" s="3"/>
      <c r="E5" s="1"/>
      <c r="F5" s="2"/>
      <c r="G5" s="4"/>
      <c r="H5" s="1"/>
      <c r="M5" s="54"/>
      <c r="N5" s="124" t="s">
        <v>113</v>
      </c>
    </row>
    <row r="6" spans="1:28" ht="18.75" thickBot="1" x14ac:dyDescent="0.3">
      <c r="E6" s="1"/>
      <c r="F6" s="2"/>
      <c r="G6" s="4"/>
      <c r="H6" s="1"/>
      <c r="M6" s="54"/>
      <c r="N6" s="125" t="s">
        <v>112</v>
      </c>
    </row>
    <row r="7" spans="1:28" ht="18.75" thickBot="1" x14ac:dyDescent="0.3"/>
    <row r="8" spans="1:28" s="16" customFormat="1" ht="40.5" customHeight="1" thickBot="1" x14ac:dyDescent="0.35">
      <c r="A8" s="17" t="s">
        <v>43</v>
      </c>
      <c r="B8" s="18" t="s">
        <v>6</v>
      </c>
      <c r="C8" s="18" t="s">
        <v>34</v>
      </c>
      <c r="D8" s="18" t="s">
        <v>46</v>
      </c>
      <c r="E8" s="18" t="s">
        <v>7</v>
      </c>
      <c r="F8" s="18" t="s">
        <v>5</v>
      </c>
      <c r="G8" s="18" t="s">
        <v>3</v>
      </c>
      <c r="H8" s="18" t="s">
        <v>44</v>
      </c>
      <c r="I8" s="18" t="s">
        <v>42</v>
      </c>
      <c r="J8" s="18" t="s">
        <v>41</v>
      </c>
      <c r="K8" s="18" t="s">
        <v>8</v>
      </c>
      <c r="L8" s="18" t="s">
        <v>9</v>
      </c>
      <c r="M8" s="18" t="s">
        <v>102</v>
      </c>
      <c r="N8" s="18" t="s">
        <v>103</v>
      </c>
      <c r="O8" s="16" t="s">
        <v>67</v>
      </c>
      <c r="P8" s="139" t="s">
        <v>35</v>
      </c>
      <c r="Q8" s="140" t="s">
        <v>7</v>
      </c>
      <c r="R8" s="140" t="s">
        <v>106</v>
      </c>
      <c r="S8" s="140" t="s">
        <v>107</v>
      </c>
      <c r="T8" s="141" t="s">
        <v>104</v>
      </c>
      <c r="U8" s="141" t="s">
        <v>105</v>
      </c>
      <c r="V8" s="112" t="s">
        <v>80</v>
      </c>
      <c r="W8" s="71" t="s">
        <v>88</v>
      </c>
      <c r="X8" s="71" t="s">
        <v>89</v>
      </c>
      <c r="Y8" s="113" t="s">
        <v>90</v>
      </c>
      <c r="Z8" s="109" t="s">
        <v>92</v>
      </c>
      <c r="AA8" s="72" t="s">
        <v>93</v>
      </c>
      <c r="AB8" s="72" t="s">
        <v>94</v>
      </c>
    </row>
    <row r="9" spans="1:28" s="10" customFormat="1" ht="19.5" customHeight="1" x14ac:dyDescent="0.25">
      <c r="A9" s="7">
        <v>896</v>
      </c>
      <c r="B9" s="7" t="s">
        <v>11</v>
      </c>
      <c r="C9" s="7">
        <v>2</v>
      </c>
      <c r="D9" s="7">
        <v>15</v>
      </c>
      <c r="E9" s="7">
        <v>5</v>
      </c>
      <c r="F9" s="6" t="s">
        <v>10</v>
      </c>
      <c r="G9" s="6">
        <v>55693</v>
      </c>
      <c r="H9" s="7">
        <v>2004</v>
      </c>
      <c r="I9" s="6">
        <v>2.5000000000000001E-4</v>
      </c>
      <c r="J9" s="6">
        <f t="shared" ref="J9:J26" si="0">G9/I9</f>
        <v>222772000</v>
      </c>
      <c r="K9" s="6">
        <v>24</v>
      </c>
      <c r="L9" s="6">
        <v>1</v>
      </c>
      <c r="M9" s="8" t="s">
        <v>12</v>
      </c>
      <c r="N9" s="8"/>
      <c r="P9" s="142" t="s">
        <v>30</v>
      </c>
      <c r="Q9" s="143">
        <v>0</v>
      </c>
      <c r="R9" s="97">
        <f>R10</f>
        <v>0.43702282512025742</v>
      </c>
      <c r="S9" s="103">
        <f>S10</f>
        <v>1.8209284380010723E-2</v>
      </c>
      <c r="T9" s="100"/>
      <c r="U9" s="106"/>
      <c r="V9" s="114"/>
      <c r="W9" s="69"/>
      <c r="X9" s="69"/>
      <c r="Y9" s="115"/>
      <c r="Z9" s="110"/>
      <c r="AA9" s="73"/>
      <c r="AB9" s="73"/>
    </row>
    <row r="10" spans="1:28" s="11" customFormat="1" x14ac:dyDescent="0.25">
      <c r="A10" s="7">
        <v>897</v>
      </c>
      <c r="B10" s="7" t="s">
        <v>13</v>
      </c>
      <c r="C10" s="7">
        <v>2</v>
      </c>
      <c r="D10" s="7">
        <v>15</v>
      </c>
      <c r="E10" s="7">
        <v>5</v>
      </c>
      <c r="F10" s="6" t="s">
        <v>10</v>
      </c>
      <c r="G10" s="6">
        <v>55944</v>
      </c>
      <c r="H10" s="7">
        <v>2004</v>
      </c>
      <c r="I10" s="6">
        <v>2.5000000000000001E-4</v>
      </c>
      <c r="J10" s="6">
        <f t="shared" si="0"/>
        <v>223776000</v>
      </c>
      <c r="K10" s="6">
        <v>24</v>
      </c>
      <c r="L10" s="6">
        <v>1</v>
      </c>
      <c r="M10" s="8" t="s">
        <v>12</v>
      </c>
      <c r="N10" s="8"/>
      <c r="P10" s="62" t="s">
        <v>30</v>
      </c>
      <c r="Q10" s="63">
        <v>5</v>
      </c>
      <c r="R10" s="65">
        <f>AVERAGE(M30:M32)</f>
        <v>0.43702282512025742</v>
      </c>
      <c r="S10" s="95">
        <f>AVERAGE(N30:N32)</f>
        <v>1.8209284380010723E-2</v>
      </c>
      <c r="T10" s="101">
        <f>STDEV(M30:M32)</f>
        <v>1.3305944257216902E-2</v>
      </c>
      <c r="U10" s="107">
        <f>STDEV(N30:N32)</f>
        <v>5.5441434405070365E-4</v>
      </c>
      <c r="V10" s="116">
        <f t="shared" ref="V10:V15" si="1">(Q10-Q9)*((R10+R9)/2)</f>
        <v>2.1851141256012871</v>
      </c>
      <c r="W10" s="70">
        <f>SUM(V10:V15)</f>
        <v>33.853628457107519</v>
      </c>
      <c r="X10" s="70">
        <f>SUM(V10:V12)</f>
        <v>18.509077070831744</v>
      </c>
      <c r="Y10" s="117">
        <f>SUM(V13:V15)</f>
        <v>15.344551386275779</v>
      </c>
      <c r="Z10" s="111">
        <f>W10*12.011</f>
        <v>406.61593139831837</v>
      </c>
      <c r="AA10" s="74">
        <f t="shared" ref="AA10:AB10" si="2">X10*12.011</f>
        <v>222.31252469776007</v>
      </c>
      <c r="AB10" s="74">
        <f t="shared" si="2"/>
        <v>184.30340670055836</v>
      </c>
    </row>
    <row r="11" spans="1:28" s="11" customFormat="1" x14ac:dyDescent="0.25">
      <c r="A11" s="7">
        <v>898</v>
      </c>
      <c r="B11" s="7" t="s">
        <v>14</v>
      </c>
      <c r="C11" s="7">
        <v>2</v>
      </c>
      <c r="D11" s="7">
        <v>15</v>
      </c>
      <c r="E11" s="7">
        <v>5</v>
      </c>
      <c r="F11" s="6" t="s">
        <v>10</v>
      </c>
      <c r="G11" s="6">
        <v>54513</v>
      </c>
      <c r="H11" s="7">
        <v>2004</v>
      </c>
      <c r="I11" s="6">
        <v>2.5000000000000001E-4</v>
      </c>
      <c r="J11" s="6">
        <f t="shared" si="0"/>
        <v>218052000</v>
      </c>
      <c r="K11" s="6">
        <v>24</v>
      </c>
      <c r="L11" s="6">
        <v>1</v>
      </c>
      <c r="M11" s="8" t="s">
        <v>12</v>
      </c>
      <c r="N11" s="8"/>
      <c r="P11" s="62" t="s">
        <v>30</v>
      </c>
      <c r="Q11" s="63">
        <v>25</v>
      </c>
      <c r="R11" s="65">
        <f>AVERAGE(M33:M35)</f>
        <v>0.41746331575398415</v>
      </c>
      <c r="S11" s="95">
        <f>AVERAGE(N33:N35)</f>
        <v>1.7394304823082671E-2</v>
      </c>
      <c r="T11" s="101">
        <f>STDEV(M33:M35)</f>
        <v>1.7303982612875905E-2</v>
      </c>
      <c r="U11" s="107">
        <f>STDEV(N33:N35)</f>
        <v>7.2099927553649656E-4</v>
      </c>
      <c r="V11" s="116">
        <f t="shared" si="1"/>
        <v>8.5448614087424151</v>
      </c>
      <c r="W11" s="70"/>
      <c r="X11" s="69"/>
      <c r="Y11" s="115"/>
      <c r="Z11" s="110"/>
      <c r="AA11" s="73"/>
      <c r="AB11" s="73"/>
    </row>
    <row r="12" spans="1:28" s="11" customFormat="1" x14ac:dyDescent="0.25">
      <c r="A12" s="7">
        <v>899</v>
      </c>
      <c r="B12" s="7" t="s">
        <v>15</v>
      </c>
      <c r="C12" s="7">
        <v>2</v>
      </c>
      <c r="D12" s="7">
        <v>15</v>
      </c>
      <c r="E12" s="7">
        <v>25</v>
      </c>
      <c r="F12" s="6" t="s">
        <v>10</v>
      </c>
      <c r="G12" s="6">
        <v>56125</v>
      </c>
      <c r="H12" s="7">
        <v>2005</v>
      </c>
      <c r="I12" s="6">
        <v>2.5000000000000001E-4</v>
      </c>
      <c r="J12" s="6">
        <f t="shared" si="0"/>
        <v>224500000</v>
      </c>
      <c r="K12" s="6">
        <v>24</v>
      </c>
      <c r="L12" s="6">
        <v>1</v>
      </c>
      <c r="M12" s="8" t="s">
        <v>12</v>
      </c>
      <c r="N12" s="8"/>
      <c r="P12" s="62" t="s">
        <v>30</v>
      </c>
      <c r="Q12" s="63">
        <v>45</v>
      </c>
      <c r="R12" s="65">
        <f>AVERAGE(M36:M38)</f>
        <v>0.36044683789481996</v>
      </c>
      <c r="S12" s="95">
        <f>AVERAGE(N36:N38)</f>
        <v>1.5018618245617496E-2</v>
      </c>
      <c r="T12" s="101">
        <f>STDEV(M36:M38)</f>
        <v>4.1212146360018083E-2</v>
      </c>
      <c r="U12" s="107">
        <f>STDEV(N36:N38)</f>
        <v>1.7171727650007532E-3</v>
      </c>
      <c r="V12" s="116">
        <f t="shared" si="1"/>
        <v>7.7791015364880414</v>
      </c>
      <c r="W12" s="70"/>
      <c r="X12" s="69"/>
      <c r="Y12" s="115"/>
      <c r="Z12" s="110"/>
      <c r="AA12" s="73"/>
      <c r="AB12" s="73"/>
    </row>
    <row r="13" spans="1:28" s="11" customFormat="1" x14ac:dyDescent="0.25">
      <c r="A13" s="7">
        <v>900</v>
      </c>
      <c r="B13" s="7" t="s">
        <v>16</v>
      </c>
      <c r="C13" s="7">
        <v>2</v>
      </c>
      <c r="D13" s="7">
        <v>15</v>
      </c>
      <c r="E13" s="7">
        <v>25</v>
      </c>
      <c r="F13" s="6" t="s">
        <v>10</v>
      </c>
      <c r="G13" s="6">
        <v>56645</v>
      </c>
      <c r="H13" s="7">
        <v>2005</v>
      </c>
      <c r="I13" s="6">
        <v>2.5000000000000001E-4</v>
      </c>
      <c r="J13" s="6">
        <f t="shared" si="0"/>
        <v>226580000</v>
      </c>
      <c r="K13" s="6">
        <v>24</v>
      </c>
      <c r="L13" s="6">
        <v>1</v>
      </c>
      <c r="M13" s="8" t="s">
        <v>12</v>
      </c>
      <c r="N13" s="8"/>
      <c r="P13" s="62" t="s">
        <v>30</v>
      </c>
      <c r="Q13" s="63">
        <v>75</v>
      </c>
      <c r="R13" s="65">
        <f>AVERAGE(M39:M41)</f>
        <v>0.19882273872519809</v>
      </c>
      <c r="S13" s="95">
        <f>AVERAGE(N39:N41)</f>
        <v>8.284280780216589E-3</v>
      </c>
      <c r="T13" s="101">
        <f>STDEV(M39:M41)</f>
        <v>3.7633187608643516E-2</v>
      </c>
      <c r="U13" s="107">
        <f>STDEV(N39:N41)</f>
        <v>1.56804948369348E-3</v>
      </c>
      <c r="V13" s="116">
        <f t="shared" si="1"/>
        <v>8.3890436493002714</v>
      </c>
      <c r="W13" s="70"/>
      <c r="X13" s="69"/>
      <c r="Y13" s="115"/>
      <c r="Z13" s="110"/>
      <c r="AA13" s="73"/>
      <c r="AB13" s="73"/>
    </row>
    <row r="14" spans="1:28" s="11" customFormat="1" x14ac:dyDescent="0.25">
      <c r="A14" s="7">
        <v>901</v>
      </c>
      <c r="B14" s="7" t="s">
        <v>17</v>
      </c>
      <c r="C14" s="7">
        <v>2</v>
      </c>
      <c r="D14" s="7">
        <v>15</v>
      </c>
      <c r="E14" s="7">
        <v>25</v>
      </c>
      <c r="F14" s="6" t="s">
        <v>10</v>
      </c>
      <c r="G14" s="6">
        <v>53359</v>
      </c>
      <c r="H14" s="7">
        <v>2005</v>
      </c>
      <c r="I14" s="6">
        <v>2.5000000000000001E-4</v>
      </c>
      <c r="J14" s="6">
        <f t="shared" si="0"/>
        <v>213436000</v>
      </c>
      <c r="K14" s="6">
        <v>24</v>
      </c>
      <c r="L14" s="6">
        <v>1</v>
      </c>
      <c r="M14" s="8" t="s">
        <v>12</v>
      </c>
      <c r="N14" s="8"/>
      <c r="P14" s="62" t="s">
        <v>30</v>
      </c>
      <c r="Q14" s="63">
        <v>100</v>
      </c>
      <c r="R14" s="65">
        <f>AVERAGE(M42:M44)</f>
        <v>0.13944019165362451</v>
      </c>
      <c r="S14" s="95">
        <f>AVERAGE(N42:N44)</f>
        <v>5.8100079855676881E-3</v>
      </c>
      <c r="T14" s="101">
        <f>STDEV(M42:M44)</f>
        <v>4.0863236012190765E-3</v>
      </c>
      <c r="U14" s="107">
        <f>STDEV(N42:N44)</f>
        <v>1.7026348338412814E-4</v>
      </c>
      <c r="V14" s="116">
        <f t="shared" si="1"/>
        <v>4.2282866297352824</v>
      </c>
      <c r="W14" s="70"/>
      <c r="X14" s="69"/>
      <c r="Y14" s="115"/>
      <c r="Z14" s="110"/>
      <c r="AA14" s="73"/>
      <c r="AB14" s="73"/>
    </row>
    <row r="15" spans="1:28" s="11" customFormat="1" x14ac:dyDescent="0.25">
      <c r="A15" s="7">
        <v>902</v>
      </c>
      <c r="B15" s="7" t="s">
        <v>18</v>
      </c>
      <c r="C15" s="7">
        <v>2</v>
      </c>
      <c r="D15" s="7">
        <v>15</v>
      </c>
      <c r="E15" s="7">
        <v>45</v>
      </c>
      <c r="F15" s="6" t="s">
        <v>10</v>
      </c>
      <c r="G15" s="6">
        <v>63392</v>
      </c>
      <c r="H15" s="7">
        <v>2001</v>
      </c>
      <c r="I15" s="6">
        <v>2.5000000000000001E-4</v>
      </c>
      <c r="J15" s="6">
        <f t="shared" si="0"/>
        <v>253568000</v>
      </c>
      <c r="K15" s="6">
        <v>24</v>
      </c>
      <c r="L15" s="6">
        <v>1</v>
      </c>
      <c r="M15" s="8" t="s">
        <v>12</v>
      </c>
      <c r="N15" s="8"/>
      <c r="P15" s="62" t="s">
        <v>30</v>
      </c>
      <c r="Q15" s="63">
        <v>125</v>
      </c>
      <c r="R15" s="65">
        <f>AVERAGE(M45:M47)</f>
        <v>7.8737496925593495E-2</v>
      </c>
      <c r="S15" s="95">
        <f>AVERAGE(N45:N47)</f>
        <v>3.2807290385663958E-3</v>
      </c>
      <c r="T15" s="101">
        <f>STDEV(M45:M47)</f>
        <v>4.1574315147339088E-3</v>
      </c>
      <c r="U15" s="107">
        <f>STDEV(N45:N47)</f>
        <v>1.7322631311391279E-4</v>
      </c>
      <c r="V15" s="116">
        <f t="shared" si="1"/>
        <v>2.7272211072402248</v>
      </c>
      <c r="W15" s="70"/>
      <c r="X15" s="69"/>
      <c r="Y15" s="115"/>
      <c r="Z15" s="110"/>
      <c r="AA15" s="73"/>
      <c r="AB15" s="73"/>
    </row>
    <row r="16" spans="1:28" s="11" customFormat="1" x14ac:dyDescent="0.25">
      <c r="A16" s="7">
        <v>903</v>
      </c>
      <c r="B16" s="7" t="s">
        <v>19</v>
      </c>
      <c r="C16" s="7">
        <v>2</v>
      </c>
      <c r="D16" s="7">
        <v>15</v>
      </c>
      <c r="E16" s="7">
        <v>45</v>
      </c>
      <c r="F16" s="6" t="s">
        <v>10</v>
      </c>
      <c r="G16" s="6">
        <v>55775</v>
      </c>
      <c r="H16" s="7">
        <v>2001</v>
      </c>
      <c r="I16" s="6">
        <v>2.5000000000000001E-4</v>
      </c>
      <c r="J16" s="6">
        <f t="shared" si="0"/>
        <v>223100000</v>
      </c>
      <c r="K16" s="6">
        <v>24</v>
      </c>
      <c r="L16" s="6">
        <v>1</v>
      </c>
      <c r="M16" s="8" t="s">
        <v>12</v>
      </c>
      <c r="N16" s="8"/>
      <c r="P16" s="62"/>
      <c r="Q16" s="63"/>
      <c r="R16" s="98"/>
      <c r="S16" s="104"/>
      <c r="T16" s="101"/>
      <c r="U16" s="107"/>
      <c r="V16" s="116"/>
      <c r="W16" s="69"/>
      <c r="X16" s="69"/>
      <c r="Y16" s="115"/>
      <c r="Z16" s="110"/>
      <c r="AA16" s="73"/>
      <c r="AB16" s="73"/>
    </row>
    <row r="17" spans="1:28" s="11" customFormat="1" x14ac:dyDescent="0.25">
      <c r="A17" s="7">
        <v>904</v>
      </c>
      <c r="B17" s="7" t="s">
        <v>20</v>
      </c>
      <c r="C17" s="7">
        <v>2</v>
      </c>
      <c r="D17" s="7">
        <v>15</v>
      </c>
      <c r="E17" s="7">
        <v>45</v>
      </c>
      <c r="F17" s="6" t="s">
        <v>10</v>
      </c>
      <c r="G17" s="6">
        <v>60114</v>
      </c>
      <c r="H17" s="7">
        <v>2001</v>
      </c>
      <c r="I17" s="6">
        <v>2.5000000000000001E-4</v>
      </c>
      <c r="J17" s="6">
        <f t="shared" si="0"/>
        <v>240456000</v>
      </c>
      <c r="K17" s="6">
        <v>24</v>
      </c>
      <c r="L17" s="6">
        <v>1</v>
      </c>
      <c r="M17" s="8" t="s">
        <v>12</v>
      </c>
      <c r="N17" s="8"/>
      <c r="P17" s="62" t="s">
        <v>38</v>
      </c>
      <c r="Q17" s="63">
        <v>0</v>
      </c>
      <c r="R17" s="65">
        <f>R18</f>
        <v>6.4417683705093973E-2</v>
      </c>
      <c r="S17" s="95">
        <f>S18</f>
        <v>2.6840701543789161E-3</v>
      </c>
      <c r="T17" s="101"/>
      <c r="U17" s="107"/>
      <c r="V17" s="116"/>
      <c r="W17" s="69"/>
      <c r="X17" s="69"/>
      <c r="Y17" s="115"/>
      <c r="Z17" s="110"/>
      <c r="AA17" s="73"/>
      <c r="AB17" s="73"/>
    </row>
    <row r="18" spans="1:28" s="11" customFormat="1" x14ac:dyDescent="0.25">
      <c r="A18" s="7">
        <v>905</v>
      </c>
      <c r="B18" s="7" t="s">
        <v>21</v>
      </c>
      <c r="C18" s="7">
        <v>2</v>
      </c>
      <c r="D18" s="7">
        <v>15</v>
      </c>
      <c r="E18" s="7">
        <v>75</v>
      </c>
      <c r="F18" s="6" t="s">
        <v>10</v>
      </c>
      <c r="G18" s="6">
        <v>56350</v>
      </c>
      <c r="H18" s="7">
        <v>2009</v>
      </c>
      <c r="I18" s="6">
        <v>2.5000000000000001E-4</v>
      </c>
      <c r="J18" s="6">
        <f t="shared" si="0"/>
        <v>225400000</v>
      </c>
      <c r="K18" s="6">
        <v>24</v>
      </c>
      <c r="L18" s="6">
        <v>1</v>
      </c>
      <c r="M18" s="8" t="s">
        <v>12</v>
      </c>
      <c r="N18" s="8"/>
      <c r="P18" s="62" t="s">
        <v>38</v>
      </c>
      <c r="Q18" s="63">
        <v>5</v>
      </c>
      <c r="R18" s="65">
        <f>AVERAGE(M51:M53)</f>
        <v>6.4417683705093973E-2</v>
      </c>
      <c r="S18" s="95">
        <f>AVERAGE(N51:N53)</f>
        <v>2.6840701543789161E-3</v>
      </c>
      <c r="T18" s="101">
        <f>STDEV(M51:M53)</f>
        <v>3.8371861743197171E-2</v>
      </c>
      <c r="U18" s="107">
        <f>STDEV(N51:N53)</f>
        <v>1.5988275726332142E-3</v>
      </c>
      <c r="V18" s="116">
        <f t="shared" ref="V18:V23" si="3">(Q18-Q17)*((R18+R17)/2)</f>
        <v>0.32208841852546988</v>
      </c>
      <c r="W18" s="70">
        <f>SUM(V18:V23)</f>
        <v>3.0178336274874624</v>
      </c>
      <c r="X18" s="70">
        <f>SUM(V18:V20)</f>
        <v>2.0640778965899798</v>
      </c>
      <c r="Y18" s="117">
        <f>SUM(V21:V23)</f>
        <v>0.95375573089748278</v>
      </c>
      <c r="Z18" s="111">
        <f>W18*12.011</f>
        <v>36.24719969975191</v>
      </c>
      <c r="AA18" s="74">
        <f t="shared" ref="AA18:AB18" si="4">X18*12.011</f>
        <v>24.791639615942245</v>
      </c>
      <c r="AB18" s="74">
        <f t="shared" si="4"/>
        <v>11.455560083809665</v>
      </c>
    </row>
    <row r="19" spans="1:28" s="11" customFormat="1" x14ac:dyDescent="0.25">
      <c r="A19" s="7">
        <v>906</v>
      </c>
      <c r="B19" s="7" t="s">
        <v>22</v>
      </c>
      <c r="C19" s="7">
        <v>2</v>
      </c>
      <c r="D19" s="7">
        <v>15</v>
      </c>
      <c r="E19" s="7">
        <v>75</v>
      </c>
      <c r="F19" s="6" t="s">
        <v>10</v>
      </c>
      <c r="G19" s="6">
        <v>62687</v>
      </c>
      <c r="H19" s="7">
        <v>2009</v>
      </c>
      <c r="I19" s="6">
        <v>2.5000000000000001E-4</v>
      </c>
      <c r="J19" s="6">
        <f t="shared" si="0"/>
        <v>250748000</v>
      </c>
      <c r="K19" s="6">
        <v>24</v>
      </c>
      <c r="L19" s="6">
        <v>1</v>
      </c>
      <c r="M19" s="8" t="s">
        <v>12</v>
      </c>
      <c r="N19" s="8"/>
      <c r="P19" s="62" t="s">
        <v>38</v>
      </c>
      <c r="Q19" s="63">
        <v>25</v>
      </c>
      <c r="R19" s="65">
        <f>AVERAGE(M54:M56)</f>
        <v>3.952906669740814E-2</v>
      </c>
      <c r="S19" s="95">
        <f>AVERAGE(N54:N56)</f>
        <v>1.6470444457253395E-3</v>
      </c>
      <c r="T19" s="101">
        <f>STDEV(M54:M56)</f>
        <v>4.7662567215408175E-3</v>
      </c>
      <c r="U19" s="107">
        <f>STDEV(N54:N56)</f>
        <v>1.9859403006420077E-4</v>
      </c>
      <c r="V19" s="116">
        <f t="shared" si="3"/>
        <v>1.0394675040250212</v>
      </c>
      <c r="W19" s="70"/>
      <c r="X19" s="70"/>
      <c r="Y19" s="117"/>
      <c r="Z19" s="111"/>
      <c r="AA19" s="74"/>
      <c r="AB19" s="74"/>
    </row>
    <row r="20" spans="1:28" s="11" customFormat="1" x14ac:dyDescent="0.25">
      <c r="A20" s="7">
        <v>907</v>
      </c>
      <c r="B20" s="7" t="s">
        <v>23</v>
      </c>
      <c r="C20" s="7">
        <v>2</v>
      </c>
      <c r="D20" s="7">
        <v>15</v>
      </c>
      <c r="E20" s="7">
        <v>75</v>
      </c>
      <c r="F20" s="6" t="s">
        <v>10</v>
      </c>
      <c r="G20" s="6">
        <v>60176</v>
      </c>
      <c r="H20" s="7">
        <v>2009</v>
      </c>
      <c r="I20" s="6">
        <v>2.5000000000000001E-4</v>
      </c>
      <c r="J20" s="6">
        <f t="shared" si="0"/>
        <v>240704000</v>
      </c>
      <c r="K20" s="6">
        <v>24</v>
      </c>
      <c r="L20" s="6">
        <v>1</v>
      </c>
      <c r="M20" s="8" t="s">
        <v>12</v>
      </c>
      <c r="N20" s="8"/>
      <c r="P20" s="62" t="s">
        <v>38</v>
      </c>
      <c r="Q20" s="63">
        <v>45</v>
      </c>
      <c r="R20" s="65">
        <f>AVERAGE(M57:M59)</f>
        <v>3.0723130706540713E-2</v>
      </c>
      <c r="S20" s="95">
        <f>AVERAGE(N57:N59)</f>
        <v>1.280130446105863E-3</v>
      </c>
      <c r="T20" s="101">
        <f>STDEV(M57:M59)</f>
        <v>1.8215516871233114E-2</v>
      </c>
      <c r="U20" s="107">
        <f>STDEV(N57:N59)</f>
        <v>7.5897986963471343E-4</v>
      </c>
      <c r="V20" s="116">
        <f t="shared" si="3"/>
        <v>0.70252197403948846</v>
      </c>
      <c r="W20" s="70"/>
      <c r="X20" s="70"/>
      <c r="Y20" s="117"/>
      <c r="Z20" s="111"/>
      <c r="AA20" s="74"/>
      <c r="AB20" s="74"/>
    </row>
    <row r="21" spans="1:28" s="11" customFormat="1" x14ac:dyDescent="0.25">
      <c r="A21" s="7">
        <v>908</v>
      </c>
      <c r="B21" s="7" t="s">
        <v>24</v>
      </c>
      <c r="C21" s="7">
        <v>2</v>
      </c>
      <c r="D21" s="7">
        <v>15</v>
      </c>
      <c r="E21" s="7">
        <v>100</v>
      </c>
      <c r="F21" s="6" t="s">
        <v>10</v>
      </c>
      <c r="G21" s="6">
        <v>54456</v>
      </c>
      <c r="H21" s="7">
        <v>2017</v>
      </c>
      <c r="I21" s="6">
        <v>2.5000000000000001E-4</v>
      </c>
      <c r="J21" s="6">
        <f t="shared" si="0"/>
        <v>217824000</v>
      </c>
      <c r="K21" s="6">
        <v>24</v>
      </c>
      <c r="L21" s="6">
        <v>1</v>
      </c>
      <c r="M21" s="8" t="s">
        <v>12</v>
      </c>
      <c r="N21" s="8"/>
      <c r="P21" s="62" t="s">
        <v>38</v>
      </c>
      <c r="Q21" s="63">
        <v>75</v>
      </c>
      <c r="R21" s="65">
        <f>AVERAGE(M60:M62)</f>
        <v>1.1367304790389875E-2</v>
      </c>
      <c r="S21" s="95">
        <f>AVERAGE(N60:N62)</f>
        <v>4.736376995995782E-4</v>
      </c>
      <c r="T21" s="101">
        <f>STDEV(M60:M62)</f>
        <v>3.0132483781845697E-3</v>
      </c>
      <c r="U21" s="107">
        <f>STDEV(N60:N62)</f>
        <v>1.2555201575769042E-4</v>
      </c>
      <c r="V21" s="116">
        <f t="shared" si="3"/>
        <v>0.63135653245395884</v>
      </c>
      <c r="W21" s="70"/>
      <c r="X21" s="70"/>
      <c r="Y21" s="117"/>
      <c r="Z21" s="111"/>
      <c r="AA21" s="74"/>
      <c r="AB21" s="74"/>
    </row>
    <row r="22" spans="1:28" s="11" customFormat="1" x14ac:dyDescent="0.25">
      <c r="A22" s="7">
        <v>909</v>
      </c>
      <c r="B22" s="7" t="s">
        <v>25</v>
      </c>
      <c r="C22" s="7">
        <v>2</v>
      </c>
      <c r="D22" s="7">
        <v>15</v>
      </c>
      <c r="E22" s="7">
        <v>100</v>
      </c>
      <c r="F22" s="6" t="s">
        <v>10</v>
      </c>
      <c r="G22" s="6">
        <v>54565</v>
      </c>
      <c r="H22" s="7">
        <v>2017</v>
      </c>
      <c r="I22" s="6">
        <v>2.5000000000000001E-4</v>
      </c>
      <c r="J22" s="6">
        <f t="shared" si="0"/>
        <v>218260000</v>
      </c>
      <c r="K22" s="6">
        <v>24</v>
      </c>
      <c r="L22" s="6">
        <v>1</v>
      </c>
      <c r="M22" s="8" t="s">
        <v>12</v>
      </c>
      <c r="N22" s="8"/>
      <c r="O22" s="49"/>
      <c r="P22" s="62" t="s">
        <v>38</v>
      </c>
      <c r="Q22" s="63">
        <v>100</v>
      </c>
      <c r="R22" s="65">
        <f>AVERAGE(M63:M65)</f>
        <v>5.6702323914248377E-3</v>
      </c>
      <c r="S22" s="95">
        <f>AVERAGE(N63:N65)</f>
        <v>2.3625968297603491E-4</v>
      </c>
      <c r="T22" s="101">
        <f>STDEV(M63:M65)</f>
        <v>1.3694096366452888E-3</v>
      </c>
      <c r="U22" s="107">
        <f>STDEV(N63:N65)</f>
        <v>5.7058734860220365E-5</v>
      </c>
      <c r="V22" s="116">
        <f t="shared" si="3"/>
        <v>0.21296921477268393</v>
      </c>
      <c r="W22" s="70"/>
      <c r="X22" s="70"/>
      <c r="Y22" s="117"/>
      <c r="Z22" s="111"/>
      <c r="AA22" s="74"/>
      <c r="AB22" s="74"/>
    </row>
    <row r="23" spans="1:28" s="11" customFormat="1" x14ac:dyDescent="0.25">
      <c r="A23" s="7">
        <v>910</v>
      </c>
      <c r="B23" s="7" t="s">
        <v>26</v>
      </c>
      <c r="C23" s="7">
        <v>2</v>
      </c>
      <c r="D23" s="7">
        <v>15</v>
      </c>
      <c r="E23" s="7">
        <v>100</v>
      </c>
      <c r="F23" s="6" t="s">
        <v>10</v>
      </c>
      <c r="G23" s="6">
        <v>58503</v>
      </c>
      <c r="H23" s="7">
        <v>2017</v>
      </c>
      <c r="I23" s="6">
        <v>2.5000000000000001E-4</v>
      </c>
      <c r="J23" s="6">
        <f t="shared" si="0"/>
        <v>234012000</v>
      </c>
      <c r="K23" s="6">
        <v>24</v>
      </c>
      <c r="L23" s="6">
        <v>1</v>
      </c>
      <c r="M23" s="8" t="s">
        <v>12</v>
      </c>
      <c r="N23" s="8"/>
      <c r="P23" s="62" t="s">
        <v>38</v>
      </c>
      <c r="Q23" s="63">
        <v>125</v>
      </c>
      <c r="R23" s="65">
        <f>AVERAGE(M66:M68)</f>
        <v>3.0841663022423602E-3</v>
      </c>
      <c r="S23" s="95">
        <f>AVERAGE(N66:N68)</f>
        <v>1.2850692926009836E-4</v>
      </c>
      <c r="T23" s="101">
        <f>STDEV(M66:M68)</f>
        <v>3.179369066404236E-4</v>
      </c>
      <c r="U23" s="107">
        <f>STDEV(N66:N68)</f>
        <v>1.3247371110017652E-5</v>
      </c>
      <c r="V23" s="116">
        <f t="shared" si="3"/>
        <v>0.10942998367083998</v>
      </c>
      <c r="W23" s="70"/>
      <c r="X23" s="70"/>
      <c r="Y23" s="117"/>
      <c r="Z23" s="111"/>
      <c r="AA23" s="74"/>
      <c r="AB23" s="74"/>
    </row>
    <row r="24" spans="1:28" s="11" customFormat="1" x14ac:dyDescent="0.25">
      <c r="A24" s="7">
        <v>911</v>
      </c>
      <c r="B24" s="7" t="s">
        <v>27</v>
      </c>
      <c r="C24" s="7">
        <v>2</v>
      </c>
      <c r="D24" s="7">
        <v>15</v>
      </c>
      <c r="E24" s="7">
        <v>125</v>
      </c>
      <c r="F24" s="6" t="s">
        <v>10</v>
      </c>
      <c r="G24" s="6">
        <v>56107</v>
      </c>
      <c r="H24" s="7">
        <v>2035</v>
      </c>
      <c r="I24" s="6">
        <v>2.5000000000000001E-4</v>
      </c>
      <c r="J24" s="6">
        <f t="shared" si="0"/>
        <v>224428000</v>
      </c>
      <c r="K24" s="6">
        <v>24</v>
      </c>
      <c r="L24" s="6">
        <v>1</v>
      </c>
      <c r="M24" s="8" t="s">
        <v>12</v>
      </c>
      <c r="N24" s="8"/>
      <c r="P24" s="62"/>
      <c r="Q24" s="63"/>
      <c r="R24" s="65"/>
      <c r="S24" s="95"/>
      <c r="T24" s="101"/>
      <c r="U24" s="107"/>
      <c r="V24" s="116"/>
      <c r="W24" s="70"/>
      <c r="X24" s="70"/>
      <c r="Y24" s="117"/>
      <c r="Z24" s="111"/>
      <c r="AA24" s="74"/>
      <c r="AB24" s="74"/>
    </row>
    <row r="25" spans="1:28" s="11" customFormat="1" x14ac:dyDescent="0.25">
      <c r="A25" s="7">
        <v>912</v>
      </c>
      <c r="B25" s="7" t="s">
        <v>28</v>
      </c>
      <c r="C25" s="7">
        <v>2</v>
      </c>
      <c r="D25" s="7">
        <v>15</v>
      </c>
      <c r="E25" s="7">
        <v>125</v>
      </c>
      <c r="F25" s="6" t="s">
        <v>10</v>
      </c>
      <c r="G25" s="6">
        <v>53744</v>
      </c>
      <c r="H25" s="7">
        <v>2035</v>
      </c>
      <c r="I25" s="6">
        <v>2.5000000000000001E-4</v>
      </c>
      <c r="J25" s="6">
        <f t="shared" si="0"/>
        <v>214976000</v>
      </c>
      <c r="K25" s="6">
        <v>24</v>
      </c>
      <c r="L25" s="6">
        <v>1</v>
      </c>
      <c r="M25" s="8" t="s">
        <v>12</v>
      </c>
      <c r="N25" s="8"/>
      <c r="P25" s="62" t="s">
        <v>39</v>
      </c>
      <c r="Q25" s="63">
        <v>0</v>
      </c>
      <c r="R25" s="65">
        <f>R26</f>
        <v>5.1445415801705363E-2</v>
      </c>
      <c r="S25" s="95">
        <f>S26</f>
        <v>2.1435589917377235E-3</v>
      </c>
      <c r="T25" s="101"/>
      <c r="U25" s="107"/>
      <c r="V25" s="116"/>
      <c r="W25" s="70"/>
      <c r="X25" s="70"/>
      <c r="Y25" s="117"/>
      <c r="Z25" s="111"/>
      <c r="AA25" s="74"/>
      <c r="AB25" s="74"/>
    </row>
    <row r="26" spans="1:28" s="11" customFormat="1" x14ac:dyDescent="0.25">
      <c r="A26" s="7">
        <v>913</v>
      </c>
      <c r="B26" s="7" t="s">
        <v>29</v>
      </c>
      <c r="C26" s="7">
        <v>2</v>
      </c>
      <c r="D26" s="7">
        <v>15</v>
      </c>
      <c r="E26" s="7">
        <v>125</v>
      </c>
      <c r="F26" s="6" t="s">
        <v>10</v>
      </c>
      <c r="G26" s="6">
        <v>59727</v>
      </c>
      <c r="H26" s="7">
        <v>2035</v>
      </c>
      <c r="I26" s="6">
        <v>2.5000000000000001E-4</v>
      </c>
      <c r="J26" s="6">
        <f t="shared" si="0"/>
        <v>238908000</v>
      </c>
      <c r="K26" s="6">
        <v>24</v>
      </c>
      <c r="L26" s="6">
        <v>1</v>
      </c>
      <c r="M26" s="8" t="s">
        <v>12</v>
      </c>
      <c r="N26" s="8"/>
      <c r="P26" s="62" t="s">
        <v>39</v>
      </c>
      <c r="Q26" s="63">
        <v>5</v>
      </c>
      <c r="R26" s="65">
        <f>AVERAGE(M72:M74)</f>
        <v>5.1445415801705363E-2</v>
      </c>
      <c r="S26" s="95">
        <f>AVERAGE(N72:N74)</f>
        <v>2.1435589917377235E-3</v>
      </c>
      <c r="T26" s="101">
        <f>STDEV(M72:M74)</f>
        <v>1.724382181616688E-2</v>
      </c>
      <c r="U26" s="107">
        <f>STDEV(N72:N74)</f>
        <v>7.1849257567362004E-4</v>
      </c>
      <c r="V26" s="116">
        <f t="shared" ref="V26:V31" si="5">(Q26-Q25)*((R26+R25)/2)</f>
        <v>0.25722707900852682</v>
      </c>
      <c r="W26" s="70">
        <f>SUM(V26:V31)</f>
        <v>3.317703996297281</v>
      </c>
      <c r="X26" s="70">
        <f>SUM(V26:V28)</f>
        <v>1.9368773590464423</v>
      </c>
      <c r="Y26" s="117">
        <f>SUM(V29:V31)</f>
        <v>1.3808266372508387</v>
      </c>
      <c r="Z26" s="111">
        <f>W26*12.011</f>
        <v>39.848942699526638</v>
      </c>
      <c r="AA26" s="74">
        <f t="shared" ref="AA26:AB26" si="6">X26*12.011</f>
        <v>23.263833959506819</v>
      </c>
      <c r="AB26" s="74">
        <f t="shared" si="6"/>
        <v>16.585108740019823</v>
      </c>
    </row>
    <row r="27" spans="1:28" s="11" customFormat="1" x14ac:dyDescent="0.25">
      <c r="A27" s="5"/>
      <c r="B27" s="5"/>
      <c r="C27" s="5"/>
      <c r="D27" s="5"/>
      <c r="E27" s="5"/>
      <c r="F27" s="11" t="s">
        <v>72</v>
      </c>
      <c r="G27" s="11">
        <f>AVERAGE(G9:G26)</f>
        <v>57104.166666666664</v>
      </c>
      <c r="H27" s="5"/>
      <c r="M27" s="12"/>
      <c r="N27" s="12"/>
      <c r="P27" s="62" t="s">
        <v>39</v>
      </c>
      <c r="Q27" s="63">
        <v>25</v>
      </c>
      <c r="R27" s="65">
        <f>AVERAGE(M75:M77)</f>
        <v>4.501628142394435E-2</v>
      </c>
      <c r="S27" s="95">
        <f>AVERAGE(N75:N77)</f>
        <v>1.8756783926643483E-3</v>
      </c>
      <c r="T27" s="101">
        <f>STDEV(M75:M77)</f>
        <v>5.0498497390163875E-3</v>
      </c>
      <c r="U27" s="107">
        <f>STDEV(N75:N77)</f>
        <v>2.1041040579234942E-4</v>
      </c>
      <c r="V27" s="116">
        <f t="shared" si="5"/>
        <v>0.96461697225649701</v>
      </c>
      <c r="W27" s="70"/>
      <c r="X27" s="70"/>
      <c r="Y27" s="117"/>
      <c r="Z27" s="111"/>
      <c r="AA27" s="74"/>
      <c r="AB27" s="74"/>
    </row>
    <row r="28" spans="1:28" s="11" customFormat="1" x14ac:dyDescent="0.25">
      <c r="A28" s="5"/>
      <c r="B28" s="5"/>
      <c r="C28" s="5"/>
      <c r="D28" s="5"/>
      <c r="E28" s="5"/>
      <c r="H28" s="5"/>
      <c r="M28" s="12"/>
      <c r="N28" s="12"/>
      <c r="P28" s="62" t="s">
        <v>39</v>
      </c>
      <c r="Q28" s="63">
        <v>45</v>
      </c>
      <c r="R28" s="65">
        <f>AVERAGE(M78:M80)</f>
        <v>2.6487049354197528E-2</v>
      </c>
      <c r="S28" s="95">
        <f>AVERAGE(N78:N80)</f>
        <v>1.1036270564248971E-3</v>
      </c>
      <c r="T28" s="101">
        <f>STDEV(M78:M80)</f>
        <v>5.5173078061621292E-3</v>
      </c>
      <c r="U28" s="107">
        <f>STDEV(N78:N80)</f>
        <v>2.2988782525675395E-4</v>
      </c>
      <c r="V28" s="116">
        <f t="shared" si="5"/>
        <v>0.71503330778141871</v>
      </c>
      <c r="W28" s="70"/>
      <c r="X28" s="70"/>
      <c r="Y28" s="117"/>
      <c r="Z28" s="111"/>
      <c r="AA28" s="74"/>
      <c r="AB28" s="74"/>
    </row>
    <row r="29" spans="1:28" s="11" customFormat="1" x14ac:dyDescent="0.25">
      <c r="A29" s="5"/>
      <c r="B29" s="5"/>
      <c r="C29" s="5"/>
      <c r="D29" s="5"/>
      <c r="E29" s="5"/>
      <c r="H29" s="5"/>
      <c r="M29" s="12"/>
      <c r="N29" s="12"/>
      <c r="P29" s="62" t="s">
        <v>39</v>
      </c>
      <c r="Q29" s="63">
        <v>75</v>
      </c>
      <c r="R29" s="65">
        <f>AVERAGE(M81:M83)</f>
        <v>2.253992245627694E-2</v>
      </c>
      <c r="S29" s="95">
        <f>AVERAGE(N81:N83)</f>
        <v>9.3916343567820588E-4</v>
      </c>
      <c r="T29" s="101">
        <f>STDEV(M81:M83)</f>
        <v>1.237115310634591E-3</v>
      </c>
      <c r="U29" s="107">
        <f>STDEV(N81:N83)</f>
        <v>5.1546471276441297E-5</v>
      </c>
      <c r="V29" s="116">
        <f t="shared" si="5"/>
        <v>0.73540457715711705</v>
      </c>
      <c r="W29" s="70"/>
      <c r="X29" s="70"/>
      <c r="Y29" s="117"/>
      <c r="Z29" s="111"/>
      <c r="AA29" s="74"/>
      <c r="AB29" s="74"/>
    </row>
    <row r="30" spans="1:28" s="11" customFormat="1" x14ac:dyDescent="0.25">
      <c r="A30" s="13">
        <v>914</v>
      </c>
      <c r="B30" s="5" t="s">
        <v>11</v>
      </c>
      <c r="C30" s="5">
        <v>2</v>
      </c>
      <c r="D30" s="5">
        <v>15</v>
      </c>
      <c r="E30" s="5">
        <v>5</v>
      </c>
      <c r="F30" s="11" t="s">
        <v>30</v>
      </c>
      <c r="G30" s="11">
        <v>4442</v>
      </c>
      <c r="H30" s="5">
        <v>2004</v>
      </c>
      <c r="I30" s="11">
        <v>0.1</v>
      </c>
      <c r="J30" s="11">
        <f t="shared" ref="J30:J47" si="7">G30/I30</f>
        <v>44420</v>
      </c>
      <c r="K30" s="11">
        <v>24</v>
      </c>
      <c r="L30" s="11">
        <v>1</v>
      </c>
      <c r="M30" s="20">
        <f>(J30/$J$9)*H30*($B$1/L30)</f>
        <v>0.4235664302515576</v>
      </c>
      <c r="N30" s="93">
        <f>M30/K30</f>
        <v>1.7648601260481567E-2</v>
      </c>
      <c r="P30" s="62" t="s">
        <v>39</v>
      </c>
      <c r="Q30" s="63">
        <v>100</v>
      </c>
      <c r="R30" s="65">
        <f>AVERAGE(M84:M86)</f>
        <v>1.1840967504540613E-2</v>
      </c>
      <c r="S30" s="95">
        <f>AVERAGE(N84:N86)</f>
        <v>4.9337364602252559E-4</v>
      </c>
      <c r="T30" s="101">
        <f>STDEV(M84:M86)</f>
        <v>1.1036524344126364E-3</v>
      </c>
      <c r="U30" s="107">
        <f>STDEV(N84:N86)</f>
        <v>4.5985518100526498E-5</v>
      </c>
      <c r="V30" s="116">
        <f t="shared" si="5"/>
        <v>0.42976112451021942</v>
      </c>
      <c r="W30" s="70"/>
      <c r="X30" s="70"/>
      <c r="Y30" s="117"/>
      <c r="Z30" s="111"/>
      <c r="AA30" s="74"/>
      <c r="AB30" s="74"/>
    </row>
    <row r="31" spans="1:28" s="11" customFormat="1" x14ac:dyDescent="0.25">
      <c r="A31" s="13">
        <v>915</v>
      </c>
      <c r="B31" s="5" t="s">
        <v>13</v>
      </c>
      <c r="C31" s="5">
        <v>2</v>
      </c>
      <c r="D31" s="5">
        <v>15</v>
      </c>
      <c r="E31" s="5">
        <v>5</v>
      </c>
      <c r="F31" s="11" t="s">
        <v>30</v>
      </c>
      <c r="G31" s="11">
        <v>4607</v>
      </c>
      <c r="H31" s="5">
        <v>2004</v>
      </c>
      <c r="I31" s="11">
        <v>0.1</v>
      </c>
      <c r="J31" s="11">
        <f t="shared" si="7"/>
        <v>46070</v>
      </c>
      <c r="K31" s="11">
        <v>24</v>
      </c>
      <c r="L31" s="11">
        <v>1</v>
      </c>
      <c r="M31" s="20">
        <f>(J31/$J$10)*H31*($B$1/L31)</f>
        <v>0.43732901115401118</v>
      </c>
      <c r="N31" s="93">
        <f t="shared" ref="N31:N94" si="8">M31/K31</f>
        <v>1.8222042131417131E-2</v>
      </c>
      <c r="P31" s="62" t="s">
        <v>39</v>
      </c>
      <c r="Q31" s="63">
        <v>125</v>
      </c>
      <c r="R31" s="65">
        <f>AVERAGE(M87:M89)</f>
        <v>5.4119073421395603E-3</v>
      </c>
      <c r="S31" s="95">
        <f>AVERAGE(N87:N89)</f>
        <v>2.2549613925581502E-4</v>
      </c>
      <c r="T31" s="101">
        <f>STDEV(M87:M89)</f>
        <v>6.0884765853032958E-4</v>
      </c>
      <c r="U31" s="107">
        <f>STDEV(N87:N89)</f>
        <v>2.5368652438763739E-5</v>
      </c>
      <c r="V31" s="116">
        <f t="shared" si="5"/>
        <v>0.21566093558350213</v>
      </c>
      <c r="W31" s="70"/>
      <c r="X31" s="70"/>
      <c r="Y31" s="117"/>
      <c r="Z31" s="111"/>
      <c r="AA31" s="74"/>
      <c r="AB31" s="74"/>
    </row>
    <row r="32" spans="1:28" s="11" customFormat="1" x14ac:dyDescent="0.25">
      <c r="A32" s="13">
        <v>916</v>
      </c>
      <c r="B32" s="5" t="s">
        <v>14</v>
      </c>
      <c r="C32" s="5">
        <v>2</v>
      </c>
      <c r="D32" s="5">
        <v>15</v>
      </c>
      <c r="E32" s="5">
        <v>5</v>
      </c>
      <c r="F32" s="11" t="s">
        <v>30</v>
      </c>
      <c r="G32" s="11">
        <v>4621</v>
      </c>
      <c r="H32" s="5">
        <v>2004</v>
      </c>
      <c r="I32" s="11">
        <v>0.1</v>
      </c>
      <c r="J32" s="11">
        <f t="shared" si="7"/>
        <v>46210</v>
      </c>
      <c r="K32" s="11">
        <v>24</v>
      </c>
      <c r="L32" s="11">
        <v>1</v>
      </c>
      <c r="M32" s="20">
        <f>(J32/$J$11)*H32*($B$1/L32)</f>
        <v>0.45017303395520336</v>
      </c>
      <c r="N32" s="93">
        <f t="shared" si="8"/>
        <v>1.8757209748133472E-2</v>
      </c>
      <c r="P32" s="62"/>
      <c r="Q32" s="63"/>
      <c r="R32" s="65"/>
      <c r="S32" s="95"/>
      <c r="T32" s="101"/>
      <c r="U32" s="107"/>
      <c r="V32" s="116"/>
      <c r="W32" s="70"/>
      <c r="X32" s="70"/>
      <c r="Y32" s="117"/>
      <c r="Z32" s="111"/>
      <c r="AA32" s="74"/>
      <c r="AB32" s="74"/>
    </row>
    <row r="33" spans="1:28" s="11" customFormat="1" x14ac:dyDescent="0.25">
      <c r="A33" s="13">
        <v>917</v>
      </c>
      <c r="B33" s="5" t="s">
        <v>15</v>
      </c>
      <c r="C33" s="5">
        <v>2</v>
      </c>
      <c r="D33" s="5">
        <v>15</v>
      </c>
      <c r="E33" s="5">
        <v>25</v>
      </c>
      <c r="F33" s="11" t="s">
        <v>30</v>
      </c>
      <c r="G33" s="11">
        <v>4199</v>
      </c>
      <c r="H33" s="5">
        <v>2005</v>
      </c>
      <c r="I33" s="11">
        <v>0.1</v>
      </c>
      <c r="J33" s="11">
        <f t="shared" si="7"/>
        <v>41990</v>
      </c>
      <c r="K33" s="11">
        <v>24</v>
      </c>
      <c r="L33" s="11">
        <v>1</v>
      </c>
      <c r="M33" s="20">
        <f>(J33/$J$12)*H33*($B$1/L33)</f>
        <v>0.39751156792873055</v>
      </c>
      <c r="N33" s="93">
        <f t="shared" si="8"/>
        <v>1.6562981997030438E-2</v>
      </c>
      <c r="P33" s="62" t="s">
        <v>40</v>
      </c>
      <c r="Q33" s="63">
        <v>0</v>
      </c>
      <c r="R33" s="65">
        <f>R34</f>
        <v>0.1938923860686842</v>
      </c>
      <c r="S33" s="95">
        <f>S34</f>
        <v>8.0788494195285065E-3</v>
      </c>
      <c r="T33" s="101"/>
      <c r="U33" s="107"/>
      <c r="V33" s="116"/>
      <c r="W33" s="70"/>
      <c r="X33" s="70"/>
      <c r="Y33" s="117"/>
      <c r="Z33" s="111"/>
      <c r="AA33" s="74"/>
      <c r="AB33" s="74"/>
    </row>
    <row r="34" spans="1:28" s="11" customFormat="1" x14ac:dyDescent="0.25">
      <c r="A34" s="13">
        <v>918</v>
      </c>
      <c r="B34" s="5" t="s">
        <v>16</v>
      </c>
      <c r="C34" s="5">
        <v>2</v>
      </c>
      <c r="D34" s="5">
        <v>15</v>
      </c>
      <c r="E34" s="5">
        <v>25</v>
      </c>
      <c r="F34" s="11" t="s">
        <v>30</v>
      </c>
      <c r="G34" s="11">
        <v>4547</v>
      </c>
      <c r="H34" s="5">
        <v>2005</v>
      </c>
      <c r="I34" s="11">
        <v>0.1</v>
      </c>
      <c r="J34" s="11">
        <f t="shared" si="7"/>
        <v>45470</v>
      </c>
      <c r="K34" s="11">
        <v>24</v>
      </c>
      <c r="L34" s="11">
        <v>1</v>
      </c>
      <c r="M34" s="20">
        <f>(J34/$J$13)*H34*($B$1/L34)</f>
        <v>0.42650450613469859</v>
      </c>
      <c r="N34" s="93">
        <f t="shared" si="8"/>
        <v>1.7771021088945776E-2</v>
      </c>
      <c r="P34" s="62" t="s">
        <v>40</v>
      </c>
      <c r="Q34" s="63">
        <v>5</v>
      </c>
      <c r="R34" s="65">
        <f>AVERAGE(M93:M95)</f>
        <v>0.1938923860686842</v>
      </c>
      <c r="S34" s="95">
        <f>AVERAGE(N93:N95)</f>
        <v>8.0788494195285065E-3</v>
      </c>
      <c r="T34" s="101">
        <f>STDEV(M93:M95)</f>
        <v>2.3662282052744392E-2</v>
      </c>
      <c r="U34" s="107">
        <f>STDEV(N93:N95)</f>
        <v>9.8592841886434974E-4</v>
      </c>
      <c r="V34" s="116">
        <f t="shared" ref="V34:V39" si="9">(Q34-Q33)*((R34+R33)/2)</f>
        <v>0.96946193034342099</v>
      </c>
      <c r="W34" s="70">
        <f>SUM(V34:V39)</f>
        <v>17.651041530376119</v>
      </c>
      <c r="X34" s="70">
        <f>SUM(V34:V36)</f>
        <v>9.1159310604330592</v>
      </c>
      <c r="Y34" s="117">
        <f>SUM(V37:V39)</f>
        <v>8.5351104699430564</v>
      </c>
      <c r="Z34" s="111">
        <f>W34*12.011</f>
        <v>212.00665982134757</v>
      </c>
      <c r="AA34" s="74">
        <f t="shared" ref="AA34:AB34" si="10">X34*12.011</f>
        <v>109.49144796686147</v>
      </c>
      <c r="AB34" s="74">
        <f t="shared" si="10"/>
        <v>102.51521185448604</v>
      </c>
    </row>
    <row r="35" spans="1:28" s="11" customFormat="1" x14ac:dyDescent="0.25">
      <c r="A35" s="13">
        <v>919</v>
      </c>
      <c r="B35" s="5" t="s">
        <v>17</v>
      </c>
      <c r="C35" s="5">
        <v>2</v>
      </c>
      <c r="D35" s="5">
        <v>15</v>
      </c>
      <c r="E35" s="5">
        <v>25</v>
      </c>
      <c r="F35" s="11" t="s">
        <v>30</v>
      </c>
      <c r="G35" s="11">
        <v>4302</v>
      </c>
      <c r="H35" s="5">
        <v>2005</v>
      </c>
      <c r="I35" s="11">
        <v>0.1</v>
      </c>
      <c r="J35" s="11">
        <f t="shared" si="7"/>
        <v>43020</v>
      </c>
      <c r="K35" s="11">
        <v>24</v>
      </c>
      <c r="L35" s="11">
        <v>1</v>
      </c>
      <c r="M35" s="20">
        <f>(J35/$J$14)*H35*($B$1/L35)</f>
        <v>0.42837387319852327</v>
      </c>
      <c r="N35" s="93">
        <f t="shared" si="8"/>
        <v>1.7848911383271802E-2</v>
      </c>
      <c r="P35" s="62" t="s">
        <v>40</v>
      </c>
      <c r="Q35" s="63">
        <v>25</v>
      </c>
      <c r="R35" s="65">
        <f>AVERAGE(M96:M98)</f>
        <v>0.21704801943084576</v>
      </c>
      <c r="S35" s="95">
        <f>AVERAGE(N96:N98)</f>
        <v>9.0436674762852404E-3</v>
      </c>
      <c r="T35" s="101">
        <f>STDEV(M96:M98)</f>
        <v>1.146534110485873E-2</v>
      </c>
      <c r="U35" s="107">
        <f>STDEV(N96:N98)</f>
        <v>4.7772254603578037E-4</v>
      </c>
      <c r="V35" s="116">
        <f t="shared" si="9"/>
        <v>4.1094040549952995</v>
      </c>
      <c r="W35" s="69"/>
      <c r="X35" s="69"/>
      <c r="Y35" s="115"/>
      <c r="Z35" s="110"/>
      <c r="AA35" s="73"/>
      <c r="AB35" s="73"/>
    </row>
    <row r="36" spans="1:28" s="11" customFormat="1" x14ac:dyDescent="0.25">
      <c r="A36" s="13">
        <v>920</v>
      </c>
      <c r="B36" s="5" t="s">
        <v>18</v>
      </c>
      <c r="C36" s="5">
        <v>2</v>
      </c>
      <c r="D36" s="5">
        <v>15</v>
      </c>
      <c r="E36" s="5">
        <v>45</v>
      </c>
      <c r="F36" s="11" t="s">
        <v>30</v>
      </c>
      <c r="G36" s="11">
        <v>3782</v>
      </c>
      <c r="H36" s="5">
        <v>2001</v>
      </c>
      <c r="I36" s="11">
        <v>0.1</v>
      </c>
      <c r="J36" s="11">
        <f t="shared" si="7"/>
        <v>37820</v>
      </c>
      <c r="K36" s="11">
        <v>24</v>
      </c>
      <c r="L36" s="11">
        <v>1</v>
      </c>
      <c r="M36" s="20">
        <f>(J36/$J$15)*H36*($B$1/L36)</f>
        <v>0.31635888282433111</v>
      </c>
      <c r="N36" s="93">
        <f t="shared" si="8"/>
        <v>1.3181620117680462E-2</v>
      </c>
      <c r="P36" s="62" t="s">
        <v>40</v>
      </c>
      <c r="Q36" s="63">
        <v>45</v>
      </c>
      <c r="R36" s="65">
        <f>AVERAGE(M99:M101)</f>
        <v>0.1866584880785882</v>
      </c>
      <c r="S36" s="95">
        <f>AVERAGE(N99:N101)</f>
        <v>7.7774370032745082E-3</v>
      </c>
      <c r="T36" s="101">
        <f>STDEV(M99:M101)</f>
        <v>1.3616529438085513E-2</v>
      </c>
      <c r="U36" s="107">
        <f>STDEV(N99:N101)</f>
        <v>5.6735539325356303E-4</v>
      </c>
      <c r="V36" s="116">
        <f t="shared" si="9"/>
        <v>4.0370650750943398</v>
      </c>
      <c r="W36" s="69"/>
      <c r="X36" s="69"/>
      <c r="Y36" s="115"/>
      <c r="Z36" s="110"/>
      <c r="AA36" s="73"/>
      <c r="AB36" s="73"/>
    </row>
    <row r="37" spans="1:28" s="11" customFormat="1" x14ac:dyDescent="0.25">
      <c r="A37" s="13">
        <v>921</v>
      </c>
      <c r="B37" s="5" t="s">
        <v>19</v>
      </c>
      <c r="C37" s="5">
        <v>2</v>
      </c>
      <c r="D37" s="5">
        <v>15</v>
      </c>
      <c r="E37" s="5">
        <v>45</v>
      </c>
      <c r="F37" s="11" t="s">
        <v>30</v>
      </c>
      <c r="G37" s="11">
        <v>3860</v>
      </c>
      <c r="H37" s="5">
        <v>2001</v>
      </c>
      <c r="I37" s="11">
        <v>0.1</v>
      </c>
      <c r="J37" s="11">
        <f t="shared" si="7"/>
        <v>38600</v>
      </c>
      <c r="K37" s="11">
        <v>24</v>
      </c>
      <c r="L37" s="11">
        <v>1</v>
      </c>
      <c r="M37" s="20">
        <f>(J37/$J$16)*H37*($B$1/L37)</f>
        <v>0.36697855670103097</v>
      </c>
      <c r="N37" s="93">
        <f t="shared" si="8"/>
        <v>1.529077319587629E-2</v>
      </c>
      <c r="P37" s="62" t="s">
        <v>40</v>
      </c>
      <c r="Q37" s="63">
        <v>75</v>
      </c>
      <c r="R37" s="65">
        <f>AVERAGE(M102:M104)</f>
        <v>0.11447186041539693</v>
      </c>
      <c r="S37" s="95">
        <f>AVERAGE(N102:N104)</f>
        <v>4.7696608506415383E-3</v>
      </c>
      <c r="T37" s="101">
        <f>STDEV(M102:M104)</f>
        <v>2.7013355987247637E-2</v>
      </c>
      <c r="U37" s="107">
        <f>STDEV(N102:N104)</f>
        <v>1.1255564994686539E-3</v>
      </c>
      <c r="V37" s="116">
        <f t="shared" si="9"/>
        <v>4.5169552274097766</v>
      </c>
      <c r="W37" s="69"/>
      <c r="X37" s="69"/>
      <c r="Y37" s="115"/>
      <c r="Z37" s="110"/>
      <c r="AA37" s="73"/>
      <c r="AB37" s="73"/>
    </row>
    <row r="38" spans="1:28" s="11" customFormat="1" x14ac:dyDescent="0.25">
      <c r="A38" s="13">
        <v>922</v>
      </c>
      <c r="B38" s="5" t="s">
        <v>20</v>
      </c>
      <c r="C38" s="5">
        <v>2</v>
      </c>
      <c r="D38" s="5">
        <v>15</v>
      </c>
      <c r="E38" s="5">
        <v>45</v>
      </c>
      <c r="F38" s="11" t="s">
        <v>30</v>
      </c>
      <c r="G38" s="11">
        <v>4512</v>
      </c>
      <c r="H38" s="5">
        <v>2001</v>
      </c>
      <c r="I38" s="11">
        <v>0.1</v>
      </c>
      <c r="J38" s="11">
        <f t="shared" si="7"/>
        <v>45120</v>
      </c>
      <c r="K38" s="11">
        <v>24</v>
      </c>
      <c r="L38" s="11">
        <v>1</v>
      </c>
      <c r="M38" s="20">
        <f>(J38/$J$17)*H38*($B$1/L38)</f>
        <v>0.39800307415909769</v>
      </c>
      <c r="N38" s="93">
        <f t="shared" si="8"/>
        <v>1.6583461423295736E-2</v>
      </c>
      <c r="P38" s="132" t="s">
        <v>40</v>
      </c>
      <c r="Q38" s="133">
        <v>100</v>
      </c>
      <c r="R38" s="65">
        <f>AVERAGE(M105:M107)</f>
        <v>7.2428255219006782E-2</v>
      </c>
      <c r="S38" s="95">
        <f>AVERAGE(N105:N107)</f>
        <v>3.0178439674586159E-3</v>
      </c>
      <c r="T38" s="101">
        <f>STDEV(M105:M107)</f>
        <v>1.4408894906186787E-2</v>
      </c>
      <c r="U38" s="107">
        <f>STDEV(N105:N107)</f>
        <v>6.003706210911178E-4</v>
      </c>
      <c r="V38" s="116">
        <f t="shared" si="9"/>
        <v>2.3362514454300465</v>
      </c>
      <c r="W38" s="69"/>
      <c r="X38" s="69"/>
      <c r="Y38" s="115"/>
      <c r="Z38" s="110"/>
      <c r="AA38" s="73"/>
      <c r="AB38" s="73"/>
    </row>
    <row r="39" spans="1:28" s="11" customFormat="1" ht="18.75" thickBot="1" x14ac:dyDescent="0.3">
      <c r="A39" s="13">
        <v>923</v>
      </c>
      <c r="B39" s="5" t="s">
        <v>21</v>
      </c>
      <c r="C39" s="5">
        <v>2</v>
      </c>
      <c r="D39" s="5">
        <v>15</v>
      </c>
      <c r="E39" s="5">
        <v>75</v>
      </c>
      <c r="F39" s="11" t="s">
        <v>30</v>
      </c>
      <c r="G39" s="11">
        <v>1666</v>
      </c>
      <c r="H39" s="5">
        <v>2009</v>
      </c>
      <c r="I39" s="11">
        <v>0.1</v>
      </c>
      <c r="J39" s="11">
        <f t="shared" si="7"/>
        <v>16660</v>
      </c>
      <c r="K39" s="11">
        <v>24</v>
      </c>
      <c r="L39" s="11">
        <v>1</v>
      </c>
      <c r="M39" s="20">
        <f>(J39/$J$18)*H39*($B$1/L39)</f>
        <v>0.15740078260869564</v>
      </c>
      <c r="N39" s="93">
        <f t="shared" si="8"/>
        <v>6.5583659420289852E-3</v>
      </c>
      <c r="P39" s="62" t="s">
        <v>40</v>
      </c>
      <c r="Q39" s="63">
        <v>125</v>
      </c>
      <c r="R39" s="99">
        <f>AVERAGE(M108:M110)</f>
        <v>6.2124048549251909E-2</v>
      </c>
      <c r="S39" s="105">
        <f>AVERAGE(N108:N110)</f>
        <v>2.5885020228854959E-3</v>
      </c>
      <c r="T39" s="102">
        <f>STDEV(M108:M110)</f>
        <v>3.7168100312533147E-3</v>
      </c>
      <c r="U39" s="108">
        <f>STDEV(N108:N110)</f>
        <v>1.5486708463555482E-4</v>
      </c>
      <c r="V39" s="118">
        <f t="shared" si="9"/>
        <v>1.6819037971032336</v>
      </c>
      <c r="W39" s="119"/>
      <c r="X39" s="119"/>
      <c r="Y39" s="120"/>
      <c r="Z39" s="110"/>
      <c r="AA39" s="73"/>
      <c r="AB39" s="73"/>
    </row>
    <row r="40" spans="1:28" s="11" customFormat="1" x14ac:dyDescent="0.25">
      <c r="A40" s="13">
        <v>924</v>
      </c>
      <c r="B40" s="5" t="s">
        <v>22</v>
      </c>
      <c r="C40" s="5">
        <v>2</v>
      </c>
      <c r="D40" s="5">
        <v>15</v>
      </c>
      <c r="E40" s="5">
        <v>75</v>
      </c>
      <c r="F40" s="11" t="s">
        <v>30</v>
      </c>
      <c r="G40" s="11">
        <v>2451</v>
      </c>
      <c r="H40" s="5">
        <v>2009</v>
      </c>
      <c r="I40" s="11">
        <v>0.1</v>
      </c>
      <c r="J40" s="11">
        <f t="shared" si="7"/>
        <v>24510</v>
      </c>
      <c r="K40" s="11">
        <v>24</v>
      </c>
      <c r="L40" s="11">
        <v>1</v>
      </c>
      <c r="M40" s="20">
        <f>(J40/$J$19)*H40*($B$1/L40)</f>
        <v>0.20815729497343949</v>
      </c>
      <c r="N40" s="93">
        <f t="shared" si="8"/>
        <v>8.6732206238933126E-3</v>
      </c>
      <c r="P40" s="134"/>
      <c r="Q40" s="135"/>
      <c r="R40" s="136"/>
      <c r="S40" s="137"/>
      <c r="T40" s="89"/>
      <c r="U40" s="138"/>
    </row>
    <row r="41" spans="1:28" s="11" customFormat="1" x14ac:dyDescent="0.25">
      <c r="A41" s="13">
        <v>925</v>
      </c>
      <c r="B41" s="5" t="s">
        <v>23</v>
      </c>
      <c r="C41" s="5">
        <v>2</v>
      </c>
      <c r="D41" s="5">
        <v>15</v>
      </c>
      <c r="E41" s="5">
        <v>75</v>
      </c>
      <c r="F41" s="11" t="s">
        <v>30</v>
      </c>
      <c r="G41" s="11">
        <v>2610</v>
      </c>
      <c r="H41" s="5">
        <v>2009</v>
      </c>
      <c r="I41" s="11">
        <v>0.1</v>
      </c>
      <c r="J41" s="11">
        <f t="shared" si="7"/>
        <v>26100</v>
      </c>
      <c r="K41" s="11">
        <v>24</v>
      </c>
      <c r="L41" s="11">
        <v>1</v>
      </c>
      <c r="M41" s="20">
        <f>(J41/$J$20)*H41*($B$1/L41)</f>
        <v>0.23091013859345921</v>
      </c>
      <c r="N41" s="93">
        <f t="shared" si="8"/>
        <v>9.6212557747274666E-3</v>
      </c>
      <c r="P41" s="22" t="s">
        <v>75</v>
      </c>
      <c r="Q41" s="21">
        <v>25</v>
      </c>
      <c r="R41" s="20">
        <f>AVERAGE(M114:M116)</f>
        <v>6.8983629092887175E-2</v>
      </c>
      <c r="S41" s="93">
        <f>AVERAGE(N114:N116)</f>
        <v>2.8743178788702985E-3</v>
      </c>
      <c r="T41" s="20">
        <f>STDEV(M114:M116)</f>
        <v>6.6457777572083579E-3</v>
      </c>
      <c r="U41" s="126">
        <f>STDEV(N114:N116)</f>
        <v>2.7690740655034819E-4</v>
      </c>
    </row>
    <row r="42" spans="1:28" s="11" customFormat="1" x14ac:dyDescent="0.25">
      <c r="A42" s="13">
        <v>926</v>
      </c>
      <c r="B42" s="5" t="s">
        <v>24</v>
      </c>
      <c r="C42" s="5">
        <v>2</v>
      </c>
      <c r="D42" s="5">
        <v>15</v>
      </c>
      <c r="E42" s="5">
        <v>100</v>
      </c>
      <c r="F42" s="11" t="s">
        <v>30</v>
      </c>
      <c r="G42" s="11">
        <v>1458</v>
      </c>
      <c r="H42" s="5">
        <v>2017</v>
      </c>
      <c r="I42" s="11">
        <v>0.1</v>
      </c>
      <c r="J42" s="11">
        <f t="shared" si="7"/>
        <v>14580</v>
      </c>
      <c r="K42" s="11">
        <v>24</v>
      </c>
      <c r="L42" s="11">
        <v>1</v>
      </c>
      <c r="M42" s="20">
        <f>(J42/$J$21)*H42*($B$1/L42)</f>
        <v>0.14310788342882327</v>
      </c>
      <c r="N42" s="93">
        <f t="shared" si="8"/>
        <v>5.96282847620097E-3</v>
      </c>
      <c r="P42" s="22" t="s">
        <v>75</v>
      </c>
      <c r="Q42" s="21">
        <v>125</v>
      </c>
      <c r="R42" s="20">
        <f>AVERAGE(M117:M119)</f>
        <v>1.7118298423435922E-2</v>
      </c>
      <c r="S42" s="93">
        <f>AVERAGE(N117:N119)</f>
        <v>7.1326243430983006E-4</v>
      </c>
      <c r="T42" s="20">
        <f>STDEV(M117:M119)</f>
        <v>3.9901690611444723E-3</v>
      </c>
      <c r="U42" s="126">
        <f>STDEV(N117:N119)</f>
        <v>1.6625704421435308E-4</v>
      </c>
    </row>
    <row r="43" spans="1:28" s="11" customFormat="1" x14ac:dyDescent="0.25">
      <c r="A43" s="13">
        <v>927</v>
      </c>
      <c r="B43" s="5" t="s">
        <v>25</v>
      </c>
      <c r="C43" s="5">
        <v>2</v>
      </c>
      <c r="D43" s="5">
        <v>15</v>
      </c>
      <c r="E43" s="5">
        <v>100</v>
      </c>
      <c r="F43" s="11" t="s">
        <v>30</v>
      </c>
      <c r="G43" s="11">
        <v>1431</v>
      </c>
      <c r="H43" s="5">
        <v>2017</v>
      </c>
      <c r="I43" s="11">
        <v>0.1</v>
      </c>
      <c r="J43" s="11">
        <f t="shared" si="7"/>
        <v>14310</v>
      </c>
      <c r="K43" s="11">
        <v>24</v>
      </c>
      <c r="L43" s="11">
        <v>1</v>
      </c>
      <c r="M43" s="20">
        <f>(J43/$J$22)*H43*($B$1/L43)</f>
        <v>0.14017715660221755</v>
      </c>
      <c r="N43" s="93">
        <f t="shared" si="8"/>
        <v>5.840714858425731E-3</v>
      </c>
      <c r="P43" s="22"/>
      <c r="Q43" s="21"/>
      <c r="R43" s="20"/>
      <c r="S43" s="93"/>
      <c r="T43" s="20"/>
      <c r="U43" s="126"/>
    </row>
    <row r="44" spans="1:28" s="11" customFormat="1" x14ac:dyDescent="0.25">
      <c r="A44" s="13">
        <v>928</v>
      </c>
      <c r="B44" s="5" t="s">
        <v>26</v>
      </c>
      <c r="C44" s="5">
        <v>2</v>
      </c>
      <c r="D44" s="5">
        <v>15</v>
      </c>
      <c r="E44" s="5">
        <v>100</v>
      </c>
      <c r="F44" s="11" t="s">
        <v>30</v>
      </c>
      <c r="G44" s="11">
        <v>1478</v>
      </c>
      <c r="H44" s="5">
        <v>2017</v>
      </c>
      <c r="I44" s="11">
        <v>0.1</v>
      </c>
      <c r="J44" s="11">
        <f t="shared" si="7"/>
        <v>14780</v>
      </c>
      <c r="K44" s="11">
        <v>24</v>
      </c>
      <c r="L44" s="11">
        <v>1</v>
      </c>
      <c r="M44" s="20">
        <f>(J44/$J$23)*H44*($B$1/L44)</f>
        <v>0.13503553492983267</v>
      </c>
      <c r="N44" s="93">
        <f t="shared" si="8"/>
        <v>5.6264806220763615E-3</v>
      </c>
      <c r="P44" s="22" t="s">
        <v>76</v>
      </c>
      <c r="Q44" s="21">
        <v>25</v>
      </c>
      <c r="R44" s="20">
        <f>AVERAGE(M123:M125)</f>
        <v>0.12170903797797984</v>
      </c>
      <c r="S44" s="93">
        <f>AVERAGE(N123:N125)</f>
        <v>5.0712099157491607E-3</v>
      </c>
      <c r="T44" s="20">
        <f>STDEV(M123:M125)</f>
        <v>9.6450792739884283E-3</v>
      </c>
      <c r="U44" s="126">
        <f>STDEV(N123:N125)</f>
        <v>4.0187830308285118E-4</v>
      </c>
    </row>
    <row r="45" spans="1:28" s="11" customFormat="1" x14ac:dyDescent="0.25">
      <c r="A45" s="13">
        <v>929</v>
      </c>
      <c r="B45" s="5" t="s">
        <v>27</v>
      </c>
      <c r="C45" s="5">
        <v>2</v>
      </c>
      <c r="D45" s="5">
        <v>15</v>
      </c>
      <c r="E45" s="5">
        <v>125</v>
      </c>
      <c r="F45" s="11" t="s">
        <v>30</v>
      </c>
      <c r="G45" s="11">
        <v>861</v>
      </c>
      <c r="H45" s="5">
        <v>2035</v>
      </c>
      <c r="I45" s="11">
        <v>0.1</v>
      </c>
      <c r="J45" s="11">
        <f t="shared" si="7"/>
        <v>8610</v>
      </c>
      <c r="K45" s="11">
        <v>24</v>
      </c>
      <c r="L45" s="11">
        <v>1</v>
      </c>
      <c r="M45" s="20">
        <f>(J45/$J$24)*H45*($B$1/L45)</f>
        <v>8.2755409307216588E-2</v>
      </c>
      <c r="N45" s="93">
        <f t="shared" si="8"/>
        <v>3.4481420544673577E-3</v>
      </c>
      <c r="P45" s="22" t="s">
        <v>76</v>
      </c>
      <c r="Q45" s="21">
        <v>75</v>
      </c>
      <c r="R45" s="20">
        <f>AVERAGE(M126:M128)</f>
        <v>5.5984112450683986E-2</v>
      </c>
      <c r="S45" s="93">
        <f>AVERAGE(N126:N128)</f>
        <v>2.3326713521118324E-3</v>
      </c>
      <c r="T45" s="20">
        <f>STDEV(M126:M128)</f>
        <v>6.192382888940787E-3</v>
      </c>
      <c r="U45" s="126">
        <f>STDEV(N126:N128)</f>
        <v>2.5801595370586607E-4</v>
      </c>
    </row>
    <row r="46" spans="1:28" s="11" customFormat="1" x14ac:dyDescent="0.25">
      <c r="A46" s="13">
        <v>930</v>
      </c>
      <c r="B46" s="5" t="s">
        <v>28</v>
      </c>
      <c r="C46" s="5">
        <v>2</v>
      </c>
      <c r="D46" s="5">
        <v>15</v>
      </c>
      <c r="E46" s="5">
        <v>125</v>
      </c>
      <c r="F46" s="11" t="s">
        <v>30</v>
      </c>
      <c r="G46" s="11">
        <v>742</v>
      </c>
      <c r="H46" s="5">
        <v>2035</v>
      </c>
      <c r="I46" s="11">
        <v>0.1</v>
      </c>
      <c r="J46" s="11">
        <f t="shared" si="7"/>
        <v>7420</v>
      </c>
      <c r="K46" s="11">
        <v>24</v>
      </c>
      <c r="L46" s="11">
        <v>1</v>
      </c>
      <c r="M46" s="91">
        <f>(J46/$J$25)*H46*($B$1/L46)</f>
        <v>7.4453343629056257E-2</v>
      </c>
      <c r="N46" s="93">
        <f t="shared" si="8"/>
        <v>3.1022226512106774E-3</v>
      </c>
      <c r="P46" s="22" t="s">
        <v>76</v>
      </c>
      <c r="Q46" s="21">
        <v>125</v>
      </c>
      <c r="R46" s="20">
        <f>AVERAGE(M129:M131)</f>
        <v>4.7797163633067685E-2</v>
      </c>
      <c r="S46" s="93">
        <f>AVERAGE(N129:N131)</f>
        <v>1.9915484847111537E-3</v>
      </c>
      <c r="T46" s="20">
        <f>STDEV(M129:M131)</f>
        <v>1.08247102409629E-2</v>
      </c>
      <c r="U46" s="126">
        <f>STDEV(N129:N131)</f>
        <v>4.5102959337345333E-4</v>
      </c>
    </row>
    <row r="47" spans="1:28" s="11" customFormat="1" x14ac:dyDescent="0.25">
      <c r="A47" s="13">
        <v>931</v>
      </c>
      <c r="B47" s="5" t="s">
        <v>29</v>
      </c>
      <c r="C47" s="5">
        <v>2</v>
      </c>
      <c r="D47" s="5">
        <v>15</v>
      </c>
      <c r="E47" s="5">
        <v>125</v>
      </c>
      <c r="F47" s="11" t="s">
        <v>30</v>
      </c>
      <c r="G47" s="11">
        <v>875</v>
      </c>
      <c r="H47" s="5">
        <v>2035</v>
      </c>
      <c r="I47" s="11">
        <v>0.1</v>
      </c>
      <c r="J47" s="11">
        <f t="shared" si="7"/>
        <v>8750</v>
      </c>
      <c r="K47" s="11">
        <v>24</v>
      </c>
      <c r="L47" s="11">
        <v>1</v>
      </c>
      <c r="M47" s="91">
        <f>(J47/$J$26)*H47*($B$1/L47)</f>
        <v>7.9003737840507654E-2</v>
      </c>
      <c r="N47" s="130">
        <f t="shared" si="8"/>
        <v>3.2918224100211523E-3</v>
      </c>
      <c r="P47" s="22"/>
      <c r="Q47" s="21"/>
      <c r="R47" s="20"/>
      <c r="S47" s="93"/>
      <c r="T47" s="20"/>
      <c r="U47" s="126"/>
    </row>
    <row r="48" spans="1:28" s="11" customFormat="1" x14ac:dyDescent="0.25">
      <c r="A48" s="13"/>
      <c r="B48" s="5"/>
      <c r="C48" s="5"/>
      <c r="D48" s="5"/>
      <c r="E48" s="5"/>
      <c r="H48" s="5"/>
      <c r="M48" s="14"/>
      <c r="N48" s="14"/>
      <c r="P48" s="22">
        <v>0.2</v>
      </c>
      <c r="Q48" s="21">
        <v>25</v>
      </c>
      <c r="R48" s="20">
        <f>AVERAGE(M135:M137)</f>
        <v>0.10183135802537711</v>
      </c>
      <c r="S48" s="93">
        <f>AVERAGE(N135:N137)</f>
        <v>4.2429732510573795E-3</v>
      </c>
      <c r="T48" s="20">
        <f>STDEV(M135:M137)</f>
        <v>8.8288335525799327E-3</v>
      </c>
      <c r="U48" s="126">
        <f>STDEV(N135:N137)</f>
        <v>3.6786806469083042E-4</v>
      </c>
    </row>
    <row r="49" spans="1:21" s="11" customFormat="1" ht="18.75" thickBot="1" x14ac:dyDescent="0.3">
      <c r="A49" s="13"/>
      <c r="B49" s="5"/>
      <c r="C49" s="5"/>
      <c r="D49" s="5"/>
      <c r="E49" s="5"/>
      <c r="H49" s="5"/>
      <c r="M49" s="14"/>
      <c r="N49" s="14"/>
      <c r="P49" s="23">
        <v>0.2</v>
      </c>
      <c r="Q49" s="24">
        <v>125</v>
      </c>
      <c r="R49" s="127">
        <f>AVERAGE(M138:M140)</f>
        <v>3.9938299280660984E-2</v>
      </c>
      <c r="S49" s="128">
        <f>AVERAGE(N138:N140)</f>
        <v>1.6640958033608746E-3</v>
      </c>
      <c r="T49" s="127">
        <f>STDEV(M138:M140)</f>
        <v>2.8602830318755186E-3</v>
      </c>
      <c r="U49" s="129">
        <f>STDEV(N138:N140)</f>
        <v>1.1917845966147996E-4</v>
      </c>
    </row>
    <row r="50" spans="1:21" s="11" customFormat="1" x14ac:dyDescent="0.25">
      <c r="A50" s="13"/>
      <c r="B50" s="5"/>
      <c r="C50" s="5"/>
      <c r="D50" s="5"/>
      <c r="E50" s="5"/>
      <c r="H50" s="5"/>
      <c r="M50" s="14"/>
      <c r="N50" s="14"/>
    </row>
    <row r="51" spans="1:21" s="11" customFormat="1" x14ac:dyDescent="0.25">
      <c r="A51" s="13">
        <v>932</v>
      </c>
      <c r="B51" s="5" t="s">
        <v>11</v>
      </c>
      <c r="C51" s="5">
        <v>2</v>
      </c>
      <c r="D51" s="5">
        <v>15</v>
      </c>
      <c r="E51" s="5">
        <v>5</v>
      </c>
      <c r="F51" s="11" t="s">
        <v>38</v>
      </c>
      <c r="G51" s="11">
        <v>2056</v>
      </c>
      <c r="H51" s="5">
        <v>2004</v>
      </c>
      <c r="I51" s="11">
        <v>0.4</v>
      </c>
      <c r="J51" s="11">
        <f t="shared" ref="J51:J68" si="11">G51/I51</f>
        <v>5140</v>
      </c>
      <c r="K51" s="11">
        <v>24</v>
      </c>
      <c r="L51" s="11">
        <v>1</v>
      </c>
      <c r="M51" s="91">
        <f>(J51/$J$9)*H51*($B$1/L51)</f>
        <v>4.9012414486560255E-2</v>
      </c>
      <c r="N51" s="131">
        <f t="shared" si="8"/>
        <v>2.0421839369400108E-3</v>
      </c>
    </row>
    <row r="52" spans="1:21" s="11" customFormat="1" x14ac:dyDescent="0.25">
      <c r="A52" s="13">
        <v>933</v>
      </c>
      <c r="B52" s="5" t="s">
        <v>13</v>
      </c>
      <c r="C52" s="5">
        <v>2</v>
      </c>
      <c r="D52" s="5">
        <v>15</v>
      </c>
      <c r="E52" s="5">
        <v>5</v>
      </c>
      <c r="F52" s="11" t="s">
        <v>38</v>
      </c>
      <c r="G52" s="11">
        <v>4555</v>
      </c>
      <c r="H52" s="5">
        <v>2004</v>
      </c>
      <c r="I52" s="11">
        <v>0.4</v>
      </c>
      <c r="J52" s="11">
        <f t="shared" si="11"/>
        <v>11387.5</v>
      </c>
      <c r="K52" s="11">
        <v>24</v>
      </c>
      <c r="L52" s="11">
        <v>1</v>
      </c>
      <c r="M52" s="91">
        <f>(J52/$J$10)*H52*($B$1/L52)</f>
        <v>0.10809820087945088</v>
      </c>
      <c r="N52" s="93">
        <f t="shared" si="8"/>
        <v>4.5040917033104533E-3</v>
      </c>
    </row>
    <row r="53" spans="1:21" s="11" customFormat="1" x14ac:dyDescent="0.25">
      <c r="A53" s="13">
        <v>934</v>
      </c>
      <c r="B53" s="5" t="s">
        <v>14</v>
      </c>
      <c r="C53" s="5">
        <v>2</v>
      </c>
      <c r="D53" s="5">
        <v>15</v>
      </c>
      <c r="E53" s="5">
        <v>5</v>
      </c>
      <c r="F53" s="11" t="s">
        <v>38</v>
      </c>
      <c r="G53" s="11">
        <v>1484</v>
      </c>
      <c r="H53" s="5">
        <v>2004</v>
      </c>
      <c r="I53" s="11">
        <v>0.4</v>
      </c>
      <c r="J53" s="11">
        <f t="shared" si="11"/>
        <v>3710</v>
      </c>
      <c r="K53" s="11">
        <v>24</v>
      </c>
      <c r="L53" s="11">
        <v>1</v>
      </c>
      <c r="M53" s="91">
        <f>(J53/$J$11)*H53*($B$1/L53)</f>
        <v>3.614243574927082E-2</v>
      </c>
      <c r="N53" s="93">
        <f t="shared" si="8"/>
        <v>1.5059348228862841E-3</v>
      </c>
    </row>
    <row r="54" spans="1:21" s="11" customFormat="1" x14ac:dyDescent="0.25">
      <c r="A54" s="13">
        <v>935</v>
      </c>
      <c r="B54" s="5" t="s">
        <v>15</v>
      </c>
      <c r="C54" s="5">
        <v>2</v>
      </c>
      <c r="D54" s="5">
        <v>15</v>
      </c>
      <c r="E54" s="5">
        <v>25</v>
      </c>
      <c r="F54" s="11" t="s">
        <v>38</v>
      </c>
      <c r="G54" s="11">
        <v>1788</v>
      </c>
      <c r="H54" s="5">
        <v>2005</v>
      </c>
      <c r="I54" s="11">
        <v>0.4</v>
      </c>
      <c r="J54" s="11">
        <f t="shared" si="11"/>
        <v>4470</v>
      </c>
      <c r="K54" s="11">
        <v>24</v>
      </c>
      <c r="L54" s="11">
        <v>1</v>
      </c>
      <c r="M54" s="91">
        <f>(J54/$J$12)*H54*($B$1/L54)</f>
        <v>4.2316663697104684E-2</v>
      </c>
      <c r="N54" s="93">
        <f t="shared" si="8"/>
        <v>1.7631943207126952E-3</v>
      </c>
    </row>
    <row r="55" spans="1:21" s="11" customFormat="1" x14ac:dyDescent="0.25">
      <c r="A55" s="13">
        <v>936</v>
      </c>
      <c r="B55" s="5" t="s">
        <v>16</v>
      </c>
      <c r="C55" s="5">
        <v>2</v>
      </c>
      <c r="D55" s="5">
        <v>15</v>
      </c>
      <c r="E55" s="5">
        <v>25</v>
      </c>
      <c r="F55" s="11" t="s">
        <v>38</v>
      </c>
      <c r="G55" s="11">
        <v>1451</v>
      </c>
      <c r="H55" s="5">
        <v>2005</v>
      </c>
      <c r="I55" s="11">
        <v>0.4</v>
      </c>
      <c r="J55" s="11">
        <f t="shared" si="11"/>
        <v>3627.5</v>
      </c>
      <c r="K55" s="11">
        <v>24</v>
      </c>
      <c r="L55" s="11">
        <v>1</v>
      </c>
      <c r="M55" s="91">
        <f>(J55/$J$13)*H55*($B$1/L55)</f>
        <v>3.4025623400123585E-2</v>
      </c>
      <c r="N55" s="93">
        <f t="shared" si="8"/>
        <v>1.4177343083384827E-3</v>
      </c>
    </row>
    <row r="56" spans="1:21" s="11" customFormat="1" x14ac:dyDescent="0.25">
      <c r="A56" s="13">
        <v>937</v>
      </c>
      <c r="B56" s="5" t="s">
        <v>17</v>
      </c>
      <c r="C56" s="5">
        <v>2</v>
      </c>
      <c r="D56" s="5">
        <v>15</v>
      </c>
      <c r="E56" s="5">
        <v>25</v>
      </c>
      <c r="F56" s="11" t="s">
        <v>38</v>
      </c>
      <c r="G56" s="11">
        <v>1697</v>
      </c>
      <c r="H56" s="5">
        <v>2005</v>
      </c>
      <c r="I56" s="11">
        <v>0.4</v>
      </c>
      <c r="J56" s="11">
        <f t="shared" si="11"/>
        <v>4242.5</v>
      </c>
      <c r="K56" s="11">
        <v>24</v>
      </c>
      <c r="L56" s="11">
        <v>1</v>
      </c>
      <c r="M56" s="91">
        <f>(J56/$J$14)*H56*($B$1/L56)</f>
        <v>4.2244912994996164E-2</v>
      </c>
      <c r="N56" s="93">
        <f t="shared" si="8"/>
        <v>1.7602047081248403E-3</v>
      </c>
    </row>
    <row r="57" spans="1:21" s="11" customFormat="1" x14ac:dyDescent="0.25">
      <c r="A57" s="13">
        <v>938</v>
      </c>
      <c r="B57" s="5" t="s">
        <v>18</v>
      </c>
      <c r="C57" s="5">
        <v>2</v>
      </c>
      <c r="D57" s="5">
        <v>15</v>
      </c>
      <c r="E57" s="5">
        <v>45</v>
      </c>
      <c r="F57" s="11" t="s">
        <v>38</v>
      </c>
      <c r="G57" s="11">
        <v>2394</v>
      </c>
      <c r="H57" s="5">
        <v>2001</v>
      </c>
      <c r="I57" s="11">
        <v>0.4</v>
      </c>
      <c r="J57" s="11">
        <f t="shared" si="11"/>
        <v>5985</v>
      </c>
      <c r="K57" s="11">
        <v>24</v>
      </c>
      <c r="L57" s="11">
        <v>1</v>
      </c>
      <c r="M57" s="91">
        <f>(J57/$J$15)*H57*($B$1/L57)</f>
        <v>5.0063667734098947E-2</v>
      </c>
      <c r="N57" s="93">
        <f t="shared" si="8"/>
        <v>2.0859861555874563E-3</v>
      </c>
    </row>
    <row r="58" spans="1:21" s="11" customFormat="1" x14ac:dyDescent="0.25">
      <c r="A58" s="13">
        <v>939</v>
      </c>
      <c r="B58" s="5" t="s">
        <v>19</v>
      </c>
      <c r="C58" s="5">
        <v>2</v>
      </c>
      <c r="D58" s="5">
        <v>15</v>
      </c>
      <c r="E58" s="5">
        <v>45</v>
      </c>
      <c r="F58" s="11" t="s">
        <v>38</v>
      </c>
      <c r="G58" s="11">
        <v>1187</v>
      </c>
      <c r="H58" s="5">
        <v>2001</v>
      </c>
      <c r="I58" s="11">
        <v>0.4</v>
      </c>
      <c r="J58" s="11">
        <f t="shared" si="11"/>
        <v>2967.5</v>
      </c>
      <c r="K58" s="11">
        <v>24</v>
      </c>
      <c r="L58" s="11">
        <v>1</v>
      </c>
      <c r="M58" s="91">
        <f>(J58/$J$16)*H58*($B$1/L58)</f>
        <v>2.8212664948453609E-2</v>
      </c>
      <c r="N58" s="93">
        <f t="shared" si="8"/>
        <v>1.175527706185567E-3</v>
      </c>
    </row>
    <row r="59" spans="1:21" s="11" customFormat="1" x14ac:dyDescent="0.25">
      <c r="A59" s="13">
        <v>940</v>
      </c>
      <c r="B59" s="5" t="s">
        <v>20</v>
      </c>
      <c r="C59" s="5">
        <v>2</v>
      </c>
      <c r="D59" s="5">
        <v>15</v>
      </c>
      <c r="E59" s="5">
        <v>45</v>
      </c>
      <c r="F59" s="11" t="s">
        <v>38</v>
      </c>
      <c r="G59" s="11">
        <v>630</v>
      </c>
      <c r="H59" s="5">
        <v>2001</v>
      </c>
      <c r="I59" s="11">
        <v>0.4</v>
      </c>
      <c r="J59" s="11">
        <f t="shared" si="11"/>
        <v>1575</v>
      </c>
      <c r="K59" s="11">
        <v>24</v>
      </c>
      <c r="L59" s="11">
        <v>1</v>
      </c>
      <c r="M59" s="91">
        <f>(J59/$J$17)*H59*($B$1/L59)</f>
        <v>1.3893059437069569E-2</v>
      </c>
      <c r="N59" s="93">
        <f t="shared" si="8"/>
        <v>5.7887747654456541E-4</v>
      </c>
    </row>
    <row r="60" spans="1:21" s="11" customFormat="1" x14ac:dyDescent="0.25">
      <c r="A60" s="13">
        <v>941</v>
      </c>
      <c r="B60" s="5" t="s">
        <v>21</v>
      </c>
      <c r="C60" s="5">
        <v>2</v>
      </c>
      <c r="D60" s="5">
        <v>15</v>
      </c>
      <c r="E60" s="5">
        <v>75</v>
      </c>
      <c r="F60" s="11" t="s">
        <v>38</v>
      </c>
      <c r="G60" s="11">
        <v>424</v>
      </c>
      <c r="H60" s="5">
        <v>2009</v>
      </c>
      <c r="I60" s="11">
        <v>0.4</v>
      </c>
      <c r="J60" s="11">
        <f t="shared" si="11"/>
        <v>1060</v>
      </c>
      <c r="K60" s="11">
        <v>24</v>
      </c>
      <c r="L60" s="11">
        <v>1</v>
      </c>
      <c r="M60" s="91">
        <f>(J60/$J$18)*H60*($B$1/L60)</f>
        <v>1.0014695652173913E-2</v>
      </c>
      <c r="N60" s="93">
        <f t="shared" si="8"/>
        <v>4.1727898550724638E-4</v>
      </c>
    </row>
    <row r="61" spans="1:21" s="11" customFormat="1" x14ac:dyDescent="0.25">
      <c r="A61" s="13">
        <v>942</v>
      </c>
      <c r="B61" s="5" t="s">
        <v>22</v>
      </c>
      <c r="C61" s="5">
        <v>2</v>
      </c>
      <c r="D61" s="5">
        <v>15</v>
      </c>
      <c r="E61" s="5">
        <v>75</v>
      </c>
      <c r="F61" s="11" t="s">
        <v>38</v>
      </c>
      <c r="G61" s="11">
        <v>698</v>
      </c>
      <c r="H61" s="5">
        <v>2009</v>
      </c>
      <c r="I61" s="11">
        <v>0.4</v>
      </c>
      <c r="J61" s="11">
        <f t="shared" si="11"/>
        <v>1745</v>
      </c>
      <c r="K61" s="11">
        <v>24</v>
      </c>
      <c r="L61" s="11">
        <v>1</v>
      </c>
      <c r="M61" s="91">
        <f>(J61/$J$19)*H61*($B$1/L61)</f>
        <v>1.4819848214143283E-2</v>
      </c>
      <c r="N61" s="93">
        <f t="shared" si="8"/>
        <v>6.1749367558930346E-4</v>
      </c>
    </row>
    <row r="62" spans="1:21" s="11" customFormat="1" x14ac:dyDescent="0.25">
      <c r="A62" s="13">
        <v>943</v>
      </c>
      <c r="B62" s="5" t="s">
        <v>23</v>
      </c>
      <c r="C62" s="5">
        <v>2</v>
      </c>
      <c r="D62" s="5">
        <v>15</v>
      </c>
      <c r="E62" s="5">
        <v>75</v>
      </c>
      <c r="F62" s="11" t="s">
        <v>38</v>
      </c>
      <c r="G62" s="11">
        <v>419</v>
      </c>
      <c r="H62" s="5">
        <v>2009</v>
      </c>
      <c r="I62" s="11">
        <v>0.4</v>
      </c>
      <c r="J62" s="11">
        <f t="shared" si="11"/>
        <v>1047.5</v>
      </c>
      <c r="K62" s="11">
        <v>24</v>
      </c>
      <c r="L62" s="11">
        <v>1</v>
      </c>
      <c r="M62" s="91">
        <f>(J62/$J$20)*H62*($B$1/L62)</f>
        <v>9.2673705048524329E-3</v>
      </c>
      <c r="N62" s="93">
        <f t="shared" si="8"/>
        <v>3.861404377021847E-4</v>
      </c>
    </row>
    <row r="63" spans="1:21" s="11" customFormat="1" x14ac:dyDescent="0.25">
      <c r="A63" s="13">
        <v>944</v>
      </c>
      <c r="B63" s="5" t="s">
        <v>24</v>
      </c>
      <c r="C63" s="5">
        <v>2</v>
      </c>
      <c r="D63" s="5">
        <v>15</v>
      </c>
      <c r="E63" s="5">
        <v>100</v>
      </c>
      <c r="F63" s="11" t="s">
        <v>38</v>
      </c>
      <c r="G63" s="11">
        <v>265</v>
      </c>
      <c r="H63" s="5">
        <v>2017</v>
      </c>
      <c r="I63" s="11">
        <v>0.4</v>
      </c>
      <c r="J63" s="11">
        <f t="shared" si="11"/>
        <v>662.5</v>
      </c>
      <c r="K63" s="11">
        <v>24</v>
      </c>
      <c r="L63" s="11">
        <v>1</v>
      </c>
      <c r="M63" s="91">
        <f>(J63/$J$21)*H63*($B$1/L63)</f>
        <v>6.5026730296018805E-3</v>
      </c>
      <c r="N63" s="93">
        <f t="shared" si="8"/>
        <v>2.70944709566745E-4</v>
      </c>
    </row>
    <row r="64" spans="1:21" s="11" customFormat="1" x14ac:dyDescent="0.25">
      <c r="A64" s="13">
        <v>945</v>
      </c>
      <c r="B64" s="5" t="s">
        <v>25</v>
      </c>
      <c r="C64" s="5">
        <v>2</v>
      </c>
      <c r="D64" s="5">
        <v>15</v>
      </c>
      <c r="E64" s="5">
        <v>100</v>
      </c>
      <c r="F64" s="11" t="s">
        <v>38</v>
      </c>
      <c r="G64" s="11">
        <v>167</v>
      </c>
      <c r="H64" s="5">
        <v>2017</v>
      </c>
      <c r="I64" s="11">
        <v>0.4</v>
      </c>
      <c r="J64" s="11">
        <f t="shared" si="11"/>
        <v>417.5</v>
      </c>
      <c r="K64" s="11">
        <v>24</v>
      </c>
      <c r="L64" s="11">
        <v>1</v>
      </c>
      <c r="M64" s="91">
        <f>(J64/$J$22)*H64*($B$1/L64)</f>
        <v>4.0897248694217909E-3</v>
      </c>
      <c r="N64" s="93">
        <f t="shared" si="8"/>
        <v>1.7040520289257461E-4</v>
      </c>
    </row>
    <row r="65" spans="1:14" s="11" customFormat="1" x14ac:dyDescent="0.25">
      <c r="A65" s="13">
        <v>946</v>
      </c>
      <c r="B65" s="5" t="s">
        <v>26</v>
      </c>
      <c r="C65" s="5">
        <v>2</v>
      </c>
      <c r="D65" s="5">
        <v>15</v>
      </c>
      <c r="E65" s="5">
        <v>100</v>
      </c>
      <c r="F65" s="11" t="s">
        <v>38</v>
      </c>
      <c r="G65" s="11">
        <v>281</v>
      </c>
      <c r="H65" s="5">
        <v>2017</v>
      </c>
      <c r="I65" s="11">
        <v>0.4</v>
      </c>
      <c r="J65" s="11">
        <f t="shared" si="11"/>
        <v>702.5</v>
      </c>
      <c r="K65" s="11">
        <v>24</v>
      </c>
      <c r="L65" s="11">
        <v>1</v>
      </c>
      <c r="M65" s="91">
        <f>(J65/$J$23)*H65*($B$1/L65)</f>
        <v>6.4182992752508427E-3</v>
      </c>
      <c r="N65" s="93">
        <f t="shared" si="8"/>
        <v>2.6742913646878513E-4</v>
      </c>
    </row>
    <row r="66" spans="1:14" s="11" customFormat="1" x14ac:dyDescent="0.25">
      <c r="A66" s="13">
        <v>947</v>
      </c>
      <c r="B66" s="5" t="s">
        <v>27</v>
      </c>
      <c r="C66" s="5">
        <v>2</v>
      </c>
      <c r="D66" s="5">
        <v>15</v>
      </c>
      <c r="E66" s="5">
        <v>125</v>
      </c>
      <c r="F66" s="11" t="s">
        <v>38</v>
      </c>
      <c r="G66" s="11">
        <v>141</v>
      </c>
      <c r="H66" s="5">
        <v>2035</v>
      </c>
      <c r="I66" s="11">
        <v>0.4</v>
      </c>
      <c r="J66" s="11">
        <f t="shared" si="11"/>
        <v>352.5</v>
      </c>
      <c r="K66" s="11">
        <v>24</v>
      </c>
      <c r="L66" s="11">
        <v>1</v>
      </c>
      <c r="M66" s="91">
        <f>(J66/$J$24)*H66*($B$1/L66)</f>
        <v>3.3880698932397028E-3</v>
      </c>
      <c r="N66" s="93">
        <f t="shared" si="8"/>
        <v>1.4116957888498762E-4</v>
      </c>
    </row>
    <row r="67" spans="1:14" s="11" customFormat="1" x14ac:dyDescent="0.25">
      <c r="A67" s="13">
        <v>948</v>
      </c>
      <c r="B67" s="5" t="s">
        <v>28</v>
      </c>
      <c r="C67" s="5">
        <v>2</v>
      </c>
      <c r="D67" s="5">
        <v>15</v>
      </c>
      <c r="E67" s="5">
        <v>125</v>
      </c>
      <c r="F67" s="11" t="s">
        <v>38</v>
      </c>
      <c r="G67" s="11">
        <v>124</v>
      </c>
      <c r="H67" s="5">
        <v>2035</v>
      </c>
      <c r="I67" s="11">
        <v>0.4</v>
      </c>
      <c r="J67" s="11">
        <f t="shared" si="11"/>
        <v>310</v>
      </c>
      <c r="K67" s="11">
        <v>24</v>
      </c>
      <c r="L67" s="11">
        <v>1</v>
      </c>
      <c r="M67" s="91">
        <f>(J67/$J$25)*H67*($B$1/L67)</f>
        <v>3.11058443733254E-3</v>
      </c>
      <c r="N67" s="93">
        <f t="shared" si="8"/>
        <v>1.2960768488885584E-4</v>
      </c>
    </row>
    <row r="68" spans="1:14" s="11" customFormat="1" x14ac:dyDescent="0.25">
      <c r="A68" s="13">
        <v>949</v>
      </c>
      <c r="B68" s="5" t="s">
        <v>29</v>
      </c>
      <c r="C68" s="5">
        <v>2</v>
      </c>
      <c r="D68" s="5">
        <v>15</v>
      </c>
      <c r="E68" s="5">
        <v>125</v>
      </c>
      <c r="F68" s="11" t="s">
        <v>38</v>
      </c>
      <c r="G68" s="11">
        <v>122</v>
      </c>
      <c r="H68" s="5">
        <v>2035</v>
      </c>
      <c r="I68" s="11">
        <v>0.4</v>
      </c>
      <c r="J68" s="11">
        <f t="shared" si="11"/>
        <v>305</v>
      </c>
      <c r="K68" s="11">
        <v>24</v>
      </c>
      <c r="L68" s="11">
        <v>1</v>
      </c>
      <c r="M68" s="91">
        <f>(J68/$J$26)*H68*($B$1/L68)</f>
        <v>2.7538445761548383E-3</v>
      </c>
      <c r="N68" s="130">
        <f t="shared" si="8"/>
        <v>1.147435240064516E-4</v>
      </c>
    </row>
    <row r="69" spans="1:14" s="11" customFormat="1" x14ac:dyDescent="0.25">
      <c r="A69" s="13"/>
      <c r="B69" s="5"/>
      <c r="C69" s="5"/>
      <c r="D69" s="5"/>
      <c r="E69" s="5"/>
      <c r="H69" s="5"/>
      <c r="M69" s="14"/>
      <c r="N69" s="14"/>
    </row>
    <row r="70" spans="1:14" s="11" customFormat="1" x14ac:dyDescent="0.25">
      <c r="A70" s="13"/>
      <c r="B70" s="5"/>
      <c r="C70" s="5"/>
      <c r="D70" s="5"/>
      <c r="E70" s="5"/>
      <c r="H70" s="5"/>
      <c r="M70" s="14"/>
      <c r="N70" s="14"/>
    </row>
    <row r="71" spans="1:14" s="11" customFormat="1" x14ac:dyDescent="0.25">
      <c r="A71" s="13"/>
      <c r="B71" s="5"/>
      <c r="C71" s="5"/>
      <c r="D71" s="5"/>
      <c r="E71" s="5"/>
      <c r="H71" s="5"/>
      <c r="M71" s="14"/>
      <c r="N71" s="14"/>
    </row>
    <row r="72" spans="1:14" s="11" customFormat="1" x14ac:dyDescent="0.25">
      <c r="A72" s="13">
        <v>950</v>
      </c>
      <c r="B72" s="5" t="s">
        <v>11</v>
      </c>
      <c r="C72" s="5">
        <v>2</v>
      </c>
      <c r="D72" s="5">
        <v>15</v>
      </c>
      <c r="E72" s="5">
        <v>5</v>
      </c>
      <c r="F72" s="11" t="s">
        <v>39</v>
      </c>
      <c r="G72" s="11">
        <v>1576</v>
      </c>
      <c r="H72" s="5">
        <v>2004</v>
      </c>
      <c r="I72" s="11">
        <v>0.4</v>
      </c>
      <c r="J72" s="11">
        <f t="shared" ref="J72:J89" si="12">G72/I72</f>
        <v>3940</v>
      </c>
      <c r="K72" s="11">
        <v>24</v>
      </c>
      <c r="L72" s="11">
        <v>1</v>
      </c>
      <c r="M72" s="91">
        <f>(J72/$J$9)*H72*($B$1/L72)</f>
        <v>3.7569827446896381E-2</v>
      </c>
      <c r="N72" s="131">
        <f t="shared" si="8"/>
        <v>1.5654094769540158E-3</v>
      </c>
    </row>
    <row r="73" spans="1:14" s="11" customFormat="1" x14ac:dyDescent="0.25">
      <c r="A73" s="13">
        <v>951</v>
      </c>
      <c r="B73" s="5" t="s">
        <v>13</v>
      </c>
      <c r="C73" s="5">
        <v>2</v>
      </c>
      <c r="D73" s="5">
        <v>15</v>
      </c>
      <c r="E73" s="5">
        <v>5</v>
      </c>
      <c r="F73" s="11" t="s">
        <v>39</v>
      </c>
      <c r="G73" s="11">
        <v>1939</v>
      </c>
      <c r="H73" s="5">
        <v>2004</v>
      </c>
      <c r="I73" s="11">
        <v>0.4</v>
      </c>
      <c r="J73" s="11">
        <f t="shared" si="12"/>
        <v>4847.5</v>
      </c>
      <c r="K73" s="11">
        <v>24</v>
      </c>
      <c r="L73" s="11">
        <v>1</v>
      </c>
      <c r="M73" s="91">
        <f>(J73/$J$10)*H73*($B$1/L73)</f>
        <v>4.6015897147147142E-2</v>
      </c>
      <c r="N73" s="93">
        <f t="shared" si="8"/>
        <v>1.9173290477977976E-3</v>
      </c>
    </row>
    <row r="74" spans="1:14" s="11" customFormat="1" x14ac:dyDescent="0.25">
      <c r="A74" s="13">
        <v>952</v>
      </c>
      <c r="B74" s="5" t="s">
        <v>14</v>
      </c>
      <c r="C74" s="5">
        <v>2</v>
      </c>
      <c r="D74" s="5">
        <v>15</v>
      </c>
      <c r="E74" s="5">
        <v>5</v>
      </c>
      <c r="F74" s="11" t="s">
        <v>39</v>
      </c>
      <c r="G74" s="11">
        <v>2905</v>
      </c>
      <c r="H74" s="5">
        <v>2004</v>
      </c>
      <c r="I74" s="11">
        <v>0.4</v>
      </c>
      <c r="J74" s="11">
        <f t="shared" si="12"/>
        <v>7262.5</v>
      </c>
      <c r="K74" s="11">
        <v>24</v>
      </c>
      <c r="L74" s="11">
        <v>1</v>
      </c>
      <c r="M74" s="91">
        <f>(J74/$J$11)*H74*($B$1/L74)</f>
        <v>7.075052281107258E-2</v>
      </c>
      <c r="N74" s="93">
        <f t="shared" si="8"/>
        <v>2.9479384504613577E-3</v>
      </c>
    </row>
    <row r="75" spans="1:14" s="11" customFormat="1" x14ac:dyDescent="0.25">
      <c r="A75" s="13">
        <v>953</v>
      </c>
      <c r="B75" s="5" t="s">
        <v>15</v>
      </c>
      <c r="C75" s="5">
        <v>2</v>
      </c>
      <c r="D75" s="5">
        <v>15</v>
      </c>
      <c r="E75" s="5">
        <v>25</v>
      </c>
      <c r="F75" s="11" t="s">
        <v>39</v>
      </c>
      <c r="G75" s="11">
        <v>1698</v>
      </c>
      <c r="H75" s="5">
        <v>2005</v>
      </c>
      <c r="I75" s="11">
        <v>0.4</v>
      </c>
      <c r="J75" s="11">
        <f t="shared" si="12"/>
        <v>4245</v>
      </c>
      <c r="K75" s="11">
        <v>24</v>
      </c>
      <c r="L75" s="11">
        <v>1</v>
      </c>
      <c r="M75" s="91">
        <f>(J75/$J$12)*H75*($B$1/L75)</f>
        <v>4.0186630289532288E-2</v>
      </c>
      <c r="N75" s="93">
        <f t="shared" si="8"/>
        <v>1.6744429287305119E-3</v>
      </c>
    </row>
    <row r="76" spans="1:14" s="11" customFormat="1" ht="19.5" customHeight="1" x14ac:dyDescent="0.25">
      <c r="A76" s="13">
        <v>954</v>
      </c>
      <c r="B76" s="5" t="s">
        <v>16</v>
      </c>
      <c r="C76" s="5">
        <v>2</v>
      </c>
      <c r="D76" s="5">
        <v>15</v>
      </c>
      <c r="E76" s="5">
        <v>25</v>
      </c>
      <c r="F76" s="11" t="s">
        <v>39</v>
      </c>
      <c r="G76" s="11">
        <v>1902</v>
      </c>
      <c r="H76" s="5">
        <v>2005</v>
      </c>
      <c r="I76" s="11">
        <v>0.4</v>
      </c>
      <c r="J76" s="11">
        <f t="shared" si="12"/>
        <v>4755</v>
      </c>
      <c r="K76" s="11">
        <v>24</v>
      </c>
      <c r="L76" s="11">
        <v>1</v>
      </c>
      <c r="M76" s="91">
        <f>(J76/$J$13)*H76*($B$1/L76)</f>
        <v>4.4601471886309474E-2</v>
      </c>
      <c r="N76" s="93">
        <f t="shared" si="8"/>
        <v>1.8583946619295615E-3</v>
      </c>
    </row>
    <row r="77" spans="1:14" s="11" customFormat="1" x14ac:dyDescent="0.25">
      <c r="A77" s="13">
        <v>955</v>
      </c>
      <c r="B77" s="5" t="s">
        <v>17</v>
      </c>
      <c r="C77" s="5">
        <v>2</v>
      </c>
      <c r="D77" s="5">
        <v>15</v>
      </c>
      <c r="E77" s="5">
        <v>25</v>
      </c>
      <c r="F77" s="11" t="s">
        <v>39</v>
      </c>
      <c r="G77" s="11">
        <v>2019</v>
      </c>
      <c r="H77" s="5">
        <v>2005</v>
      </c>
      <c r="I77" s="11">
        <v>0.4</v>
      </c>
      <c r="J77" s="11">
        <f t="shared" si="12"/>
        <v>5047.5</v>
      </c>
      <c r="K77" s="11">
        <v>24</v>
      </c>
      <c r="L77" s="11">
        <v>1</v>
      </c>
      <c r="M77" s="91">
        <f>(J77/$J$14)*H77*($B$1/L77)</f>
        <v>5.0260742095991302E-2</v>
      </c>
      <c r="N77" s="93">
        <f t="shared" si="8"/>
        <v>2.0941975873329708E-3</v>
      </c>
    </row>
    <row r="78" spans="1:14" s="11" customFormat="1" x14ac:dyDescent="0.25">
      <c r="A78" s="13">
        <v>956</v>
      </c>
      <c r="B78" s="5" t="s">
        <v>18</v>
      </c>
      <c r="C78" s="5">
        <v>2</v>
      </c>
      <c r="D78" s="5">
        <v>15</v>
      </c>
      <c r="E78" s="5">
        <v>45</v>
      </c>
      <c r="F78" s="11" t="s">
        <v>39</v>
      </c>
      <c r="G78" s="11">
        <v>1093</v>
      </c>
      <c r="H78" s="5">
        <v>2001</v>
      </c>
      <c r="I78" s="11">
        <v>0.4</v>
      </c>
      <c r="J78" s="11">
        <f t="shared" si="12"/>
        <v>2732.5</v>
      </c>
      <c r="K78" s="11">
        <v>24</v>
      </c>
      <c r="L78" s="11">
        <v>1</v>
      </c>
      <c r="M78" s="91">
        <f>(J78/$J$15)*H78*($B$1/L78)</f>
        <v>2.2856971108341746E-2</v>
      </c>
      <c r="N78" s="93">
        <f t="shared" si="8"/>
        <v>9.523737961809061E-4</v>
      </c>
    </row>
    <row r="79" spans="1:14" s="11" customFormat="1" x14ac:dyDescent="0.25">
      <c r="A79" s="13">
        <v>957</v>
      </c>
      <c r="B79" s="5" t="s">
        <v>19</v>
      </c>
      <c r="C79" s="5">
        <v>2</v>
      </c>
      <c r="D79" s="5">
        <v>15</v>
      </c>
      <c r="E79" s="5">
        <v>45</v>
      </c>
      <c r="F79" s="11" t="s">
        <v>39</v>
      </c>
      <c r="G79" s="11">
        <v>1000</v>
      </c>
      <c r="H79" s="5">
        <v>2001</v>
      </c>
      <c r="I79" s="11">
        <v>0.4</v>
      </c>
      <c r="J79" s="11">
        <f t="shared" si="12"/>
        <v>2500</v>
      </c>
      <c r="K79" s="11">
        <v>24</v>
      </c>
      <c r="L79" s="11">
        <v>1</v>
      </c>
      <c r="M79" s="91">
        <f>(J79/$J$16)*H79*($B$1/L79)</f>
        <v>2.3768041237113402E-2</v>
      </c>
      <c r="N79" s="93">
        <f t="shared" si="8"/>
        <v>9.9033505154639168E-4</v>
      </c>
    </row>
    <row r="80" spans="1:14" s="11" customFormat="1" x14ac:dyDescent="0.25">
      <c r="A80" s="13">
        <v>958</v>
      </c>
      <c r="B80" s="5" t="s">
        <v>20</v>
      </c>
      <c r="C80" s="5">
        <v>2</v>
      </c>
      <c r="D80" s="5">
        <v>15</v>
      </c>
      <c r="E80" s="5">
        <v>45</v>
      </c>
      <c r="F80" s="11" t="s">
        <v>39</v>
      </c>
      <c r="G80" s="11">
        <v>1489</v>
      </c>
      <c r="H80" s="5">
        <v>2001</v>
      </c>
      <c r="I80" s="11">
        <v>0.4</v>
      </c>
      <c r="J80" s="11">
        <f t="shared" si="12"/>
        <v>3722.5</v>
      </c>
      <c r="K80" s="11">
        <v>24</v>
      </c>
      <c r="L80" s="11">
        <v>1</v>
      </c>
      <c r="M80" s="91">
        <f>(J80/$J$17)*H80*($B$1/L80)</f>
        <v>3.2836135717137442E-2</v>
      </c>
      <c r="N80" s="93">
        <f t="shared" si="8"/>
        <v>1.3681723215473935E-3</v>
      </c>
    </row>
    <row r="81" spans="1:14" s="11" customFormat="1" x14ac:dyDescent="0.25">
      <c r="A81" s="13">
        <v>959</v>
      </c>
      <c r="B81" s="5" t="s">
        <v>21</v>
      </c>
      <c r="C81" s="5">
        <v>2</v>
      </c>
      <c r="D81" s="5">
        <v>15</v>
      </c>
      <c r="E81" s="5">
        <v>75</v>
      </c>
      <c r="F81" s="11" t="s">
        <v>39</v>
      </c>
      <c r="G81" s="11">
        <v>913</v>
      </c>
      <c r="H81" s="5">
        <v>2009</v>
      </c>
      <c r="I81" s="11">
        <v>0.4</v>
      </c>
      <c r="J81" s="11">
        <f t="shared" si="12"/>
        <v>2282.5</v>
      </c>
      <c r="K81" s="11">
        <v>24</v>
      </c>
      <c r="L81" s="11">
        <v>1</v>
      </c>
      <c r="M81" s="91">
        <f>(J81/$J$18)*H81*($B$1/L81)</f>
        <v>2.156466304347826E-2</v>
      </c>
      <c r="N81" s="93">
        <f t="shared" si="8"/>
        <v>8.9852762681159415E-4</v>
      </c>
    </row>
    <row r="82" spans="1:14" s="11" customFormat="1" x14ac:dyDescent="0.25">
      <c r="A82" s="13">
        <v>960</v>
      </c>
      <c r="B82" s="5" t="s">
        <v>22</v>
      </c>
      <c r="C82" s="5">
        <v>2</v>
      </c>
      <c r="D82" s="5">
        <v>15</v>
      </c>
      <c r="E82" s="5">
        <v>75</v>
      </c>
      <c r="F82" s="11" t="s">
        <v>39</v>
      </c>
      <c r="G82" s="11">
        <v>1042</v>
      </c>
      <c r="H82" s="5">
        <v>2009</v>
      </c>
      <c r="I82" s="11">
        <v>0.4</v>
      </c>
      <c r="J82" s="11">
        <f t="shared" si="12"/>
        <v>2605</v>
      </c>
      <c r="K82" s="11">
        <v>24</v>
      </c>
      <c r="L82" s="11">
        <v>1</v>
      </c>
      <c r="M82" s="91">
        <f>(J82/$J$19)*H82*($B$1/L82)</f>
        <v>2.212361295005344E-2</v>
      </c>
      <c r="N82" s="93">
        <f t="shared" si="8"/>
        <v>9.2181720625222668E-4</v>
      </c>
    </row>
    <row r="83" spans="1:14" s="11" customFormat="1" x14ac:dyDescent="0.25">
      <c r="A83" s="13">
        <v>961</v>
      </c>
      <c r="B83" s="5" t="s">
        <v>23</v>
      </c>
      <c r="C83" s="5">
        <v>2</v>
      </c>
      <c r="D83" s="5">
        <v>15</v>
      </c>
      <c r="E83" s="5">
        <v>75</v>
      </c>
      <c r="F83" s="11" t="s">
        <v>39</v>
      </c>
      <c r="G83" s="11">
        <v>1082</v>
      </c>
      <c r="H83" s="5">
        <v>2009</v>
      </c>
      <c r="I83" s="11">
        <v>0.4</v>
      </c>
      <c r="J83" s="11">
        <f t="shared" si="12"/>
        <v>2705</v>
      </c>
      <c r="K83" s="11">
        <v>24</v>
      </c>
      <c r="L83" s="11">
        <v>1</v>
      </c>
      <c r="M83" s="91">
        <f>(J83/$J$20)*H83*($B$1/L83)</f>
        <v>2.3931491375299121E-2</v>
      </c>
      <c r="N83" s="93">
        <f t="shared" si="8"/>
        <v>9.971454739707967E-4</v>
      </c>
    </row>
    <row r="84" spans="1:14" s="11" customFormat="1" x14ac:dyDescent="0.25">
      <c r="A84" s="13">
        <v>962</v>
      </c>
      <c r="B84" s="5" t="s">
        <v>24</v>
      </c>
      <c r="C84" s="5">
        <v>2</v>
      </c>
      <c r="D84" s="5">
        <v>15</v>
      </c>
      <c r="E84" s="5">
        <v>100</v>
      </c>
      <c r="F84" s="11" t="s">
        <v>39</v>
      </c>
      <c r="G84" s="11">
        <v>489</v>
      </c>
      <c r="H84" s="5">
        <v>2017</v>
      </c>
      <c r="I84" s="11">
        <v>0.4</v>
      </c>
      <c r="J84" s="11">
        <f t="shared" si="12"/>
        <v>1222.5</v>
      </c>
      <c r="K84" s="11">
        <v>24</v>
      </c>
      <c r="L84" s="11">
        <v>1</v>
      </c>
      <c r="M84" s="91">
        <f>(J84/$J$21)*H84*($B$1/L84)</f>
        <v>1.199927211877479E-2</v>
      </c>
      <c r="N84" s="93">
        <f t="shared" si="8"/>
        <v>4.9996967161561627E-4</v>
      </c>
    </row>
    <row r="85" spans="1:14" s="11" customFormat="1" x14ac:dyDescent="0.25">
      <c r="A85" s="13">
        <v>963</v>
      </c>
      <c r="B85" s="5" t="s">
        <v>25</v>
      </c>
      <c r="C85" s="5">
        <v>2</v>
      </c>
      <c r="D85" s="5">
        <v>15</v>
      </c>
      <c r="E85" s="5">
        <v>100</v>
      </c>
      <c r="F85" s="11" t="s">
        <v>39</v>
      </c>
      <c r="G85" s="11">
        <v>525</v>
      </c>
      <c r="H85" s="5">
        <v>2017</v>
      </c>
      <c r="I85" s="11">
        <v>0.4</v>
      </c>
      <c r="J85" s="11">
        <f t="shared" si="12"/>
        <v>1312.5</v>
      </c>
      <c r="K85" s="11">
        <v>24</v>
      </c>
      <c r="L85" s="11">
        <v>1</v>
      </c>
      <c r="M85" s="91">
        <f>(J85/$J$22)*H85*($B$1/L85)</f>
        <v>1.2856919499679282E-2</v>
      </c>
      <c r="N85" s="93">
        <f t="shared" si="8"/>
        <v>5.3570497915330338E-4</v>
      </c>
    </row>
    <row r="86" spans="1:14" s="11" customFormat="1" x14ac:dyDescent="0.25">
      <c r="A86" s="13">
        <v>964</v>
      </c>
      <c r="B86" s="5" t="s">
        <v>26</v>
      </c>
      <c r="C86" s="5">
        <v>2</v>
      </c>
      <c r="D86" s="5">
        <v>15</v>
      </c>
      <c r="E86" s="5">
        <v>100</v>
      </c>
      <c r="F86" s="11" t="s">
        <v>39</v>
      </c>
      <c r="G86" s="11">
        <v>467</v>
      </c>
      <c r="H86" s="5">
        <v>2017</v>
      </c>
      <c r="I86" s="11">
        <v>0.4</v>
      </c>
      <c r="J86" s="11">
        <f t="shared" si="12"/>
        <v>1167.5</v>
      </c>
      <c r="K86" s="11">
        <v>24</v>
      </c>
      <c r="L86" s="11">
        <v>1</v>
      </c>
      <c r="M86" s="91">
        <f>(J86/$J$23)*H86*($B$1/L86)</f>
        <v>1.0666710895167771E-2</v>
      </c>
      <c r="N86" s="93">
        <f t="shared" si="8"/>
        <v>4.4444628729865712E-4</v>
      </c>
    </row>
    <row r="87" spans="1:14" s="11" customFormat="1" x14ac:dyDescent="0.25">
      <c r="A87" s="13">
        <v>965</v>
      </c>
      <c r="B87" s="5" t="s">
        <v>27</v>
      </c>
      <c r="C87" s="5">
        <v>2</v>
      </c>
      <c r="D87" s="5">
        <v>15</v>
      </c>
      <c r="E87" s="5">
        <v>125</v>
      </c>
      <c r="F87" s="11" t="s">
        <v>39</v>
      </c>
      <c r="G87" s="11">
        <v>229</v>
      </c>
      <c r="H87" s="5">
        <v>2035</v>
      </c>
      <c r="I87" s="11">
        <v>0.4</v>
      </c>
      <c r="J87" s="11">
        <f t="shared" si="12"/>
        <v>572.5</v>
      </c>
      <c r="K87" s="11">
        <v>24</v>
      </c>
      <c r="L87" s="11">
        <v>1</v>
      </c>
      <c r="M87" s="91">
        <f>(J87/$J$24)*H87*($B$1/L87)</f>
        <v>5.5026099684531348E-3</v>
      </c>
      <c r="N87" s="93">
        <f t="shared" si="8"/>
        <v>2.2927541535221394E-4</v>
      </c>
    </row>
    <row r="88" spans="1:14" s="11" customFormat="1" x14ac:dyDescent="0.25">
      <c r="A88" s="13">
        <v>966</v>
      </c>
      <c r="B88" s="5" t="s">
        <v>28</v>
      </c>
      <c r="C88" s="5">
        <v>2</v>
      </c>
      <c r="D88" s="5">
        <v>15</v>
      </c>
      <c r="E88" s="5">
        <v>125</v>
      </c>
      <c r="F88" s="11" t="s">
        <v>39</v>
      </c>
      <c r="G88" s="11">
        <v>238</v>
      </c>
      <c r="H88" s="5">
        <v>2035</v>
      </c>
      <c r="I88" s="11">
        <v>0.4</v>
      </c>
      <c r="J88" s="11">
        <f t="shared" si="12"/>
        <v>595</v>
      </c>
      <c r="K88" s="11">
        <v>24</v>
      </c>
      <c r="L88" s="11">
        <v>1</v>
      </c>
      <c r="M88" s="91">
        <f>(J88/$J$25)*H88*($B$1/L88)</f>
        <v>5.9703152910092292E-3</v>
      </c>
      <c r="N88" s="93">
        <f t="shared" si="8"/>
        <v>2.4876313712538455E-4</v>
      </c>
    </row>
    <row r="89" spans="1:14" s="11" customFormat="1" x14ac:dyDescent="0.25">
      <c r="A89" s="13">
        <v>967</v>
      </c>
      <c r="B89" s="5" t="s">
        <v>29</v>
      </c>
      <c r="C89" s="5">
        <v>2</v>
      </c>
      <c r="D89" s="5">
        <v>15</v>
      </c>
      <c r="E89" s="5">
        <v>125</v>
      </c>
      <c r="F89" s="11" t="s">
        <v>39</v>
      </c>
      <c r="G89" s="11">
        <v>211</v>
      </c>
      <c r="H89" s="5">
        <v>2035</v>
      </c>
      <c r="I89" s="11">
        <v>0.4</v>
      </c>
      <c r="J89" s="11">
        <f t="shared" si="12"/>
        <v>527.5</v>
      </c>
      <c r="K89" s="11">
        <v>24</v>
      </c>
      <c r="L89" s="11">
        <v>1</v>
      </c>
      <c r="M89" s="91">
        <f>(J89/$J$26)*H89*($B$1/L89)</f>
        <v>4.7627967669563185E-3</v>
      </c>
      <c r="N89" s="130">
        <f t="shared" si="8"/>
        <v>1.9844986528984659E-4</v>
      </c>
    </row>
    <row r="90" spans="1:14" s="11" customFormat="1" x14ac:dyDescent="0.25">
      <c r="A90" s="13"/>
      <c r="B90" s="5"/>
      <c r="C90" s="5"/>
      <c r="D90" s="5"/>
      <c r="E90" s="5"/>
      <c r="H90" s="5"/>
      <c r="M90" s="14"/>
      <c r="N90" s="14"/>
    </row>
    <row r="91" spans="1:14" s="11" customFormat="1" x14ac:dyDescent="0.25">
      <c r="A91" s="13"/>
      <c r="B91" s="5"/>
      <c r="C91" s="5"/>
      <c r="D91" s="5"/>
      <c r="E91" s="5"/>
      <c r="H91" s="5"/>
      <c r="M91" s="14"/>
      <c r="N91" s="14"/>
    </row>
    <row r="92" spans="1:14" s="11" customFormat="1" x14ac:dyDescent="0.25">
      <c r="A92" s="13"/>
      <c r="B92" s="5"/>
      <c r="C92" s="5"/>
      <c r="D92" s="5"/>
      <c r="E92" s="5"/>
      <c r="H92" s="5"/>
      <c r="M92" s="14"/>
      <c r="N92" s="14"/>
    </row>
    <row r="93" spans="1:14" s="11" customFormat="1" x14ac:dyDescent="0.25">
      <c r="A93" s="15">
        <v>968</v>
      </c>
      <c r="B93" s="5" t="s">
        <v>11</v>
      </c>
      <c r="C93" s="5">
        <v>2</v>
      </c>
      <c r="D93" s="5">
        <v>15</v>
      </c>
      <c r="E93" s="5">
        <v>5</v>
      </c>
      <c r="F93" s="11" t="s">
        <v>40</v>
      </c>
      <c r="G93" s="11">
        <v>2113</v>
      </c>
      <c r="H93" s="5">
        <v>2004</v>
      </c>
      <c r="I93" s="11">
        <v>0.1</v>
      </c>
      <c r="J93" s="11">
        <f t="shared" ref="J93:J110" si="13">G93/I93</f>
        <v>21130</v>
      </c>
      <c r="K93" s="11">
        <v>24</v>
      </c>
      <c r="L93" s="11">
        <v>1</v>
      </c>
      <c r="M93" s="91">
        <f>(J93/$J$9)*H93*($B$1/L93)</f>
        <v>0.20148488679008134</v>
      </c>
      <c r="N93" s="131">
        <f t="shared" si="8"/>
        <v>8.395203616253389E-3</v>
      </c>
    </row>
    <row r="94" spans="1:14" s="11" customFormat="1" x14ac:dyDescent="0.25">
      <c r="A94" s="15">
        <v>969</v>
      </c>
      <c r="B94" s="5" t="s">
        <v>13</v>
      </c>
      <c r="C94" s="5">
        <v>2</v>
      </c>
      <c r="D94" s="5">
        <v>15</v>
      </c>
      <c r="E94" s="5">
        <v>5</v>
      </c>
      <c r="F94" s="11" t="s">
        <v>40</v>
      </c>
      <c r="G94" s="11">
        <v>2242</v>
      </c>
      <c r="H94" s="5">
        <v>2004</v>
      </c>
      <c r="I94" s="11">
        <v>0.1</v>
      </c>
      <c r="J94" s="11">
        <f t="shared" si="13"/>
        <v>22420</v>
      </c>
      <c r="K94" s="11">
        <v>24</v>
      </c>
      <c r="L94" s="11">
        <v>1</v>
      </c>
      <c r="M94" s="91">
        <f>(J94/$J$10)*H94*($B$1/L94)</f>
        <v>0.21282649077649077</v>
      </c>
      <c r="N94" s="93">
        <f t="shared" si="8"/>
        <v>8.8677704490204481E-3</v>
      </c>
    </row>
    <row r="95" spans="1:14" s="11" customFormat="1" x14ac:dyDescent="0.25">
      <c r="A95" s="15">
        <v>970</v>
      </c>
      <c r="B95" s="5" t="s">
        <v>14</v>
      </c>
      <c r="C95" s="5">
        <v>2</v>
      </c>
      <c r="D95" s="5">
        <v>15</v>
      </c>
      <c r="E95" s="5">
        <v>5</v>
      </c>
      <c r="F95" s="11" t="s">
        <v>40</v>
      </c>
      <c r="G95" s="11">
        <v>1718</v>
      </c>
      <c r="H95" s="5">
        <v>2004</v>
      </c>
      <c r="I95" s="11">
        <v>0.1</v>
      </c>
      <c r="J95" s="11">
        <f t="shared" si="13"/>
        <v>17180</v>
      </c>
      <c r="K95" s="11">
        <v>24</v>
      </c>
      <c r="L95" s="11">
        <v>1</v>
      </c>
      <c r="M95" s="91">
        <f>(J95/$J$11)*H95*($B$1/L95)</f>
        <v>0.16736578063948049</v>
      </c>
      <c r="N95" s="93">
        <f t="shared" ref="N95:N140" si="14">M95/K95</f>
        <v>6.9735741933116867E-3</v>
      </c>
    </row>
    <row r="96" spans="1:14" s="11" customFormat="1" x14ac:dyDescent="0.25">
      <c r="A96" s="15">
        <v>971</v>
      </c>
      <c r="B96" s="5" t="s">
        <v>15</v>
      </c>
      <c r="C96" s="5">
        <v>2</v>
      </c>
      <c r="D96" s="5">
        <v>15</v>
      </c>
      <c r="E96" s="5">
        <v>25</v>
      </c>
      <c r="F96" s="11" t="s">
        <v>40</v>
      </c>
      <c r="G96" s="11">
        <v>2157</v>
      </c>
      <c r="H96" s="5">
        <v>2005</v>
      </c>
      <c r="I96" s="11">
        <v>0.1</v>
      </c>
      <c r="J96" s="11">
        <f t="shared" si="13"/>
        <v>21570</v>
      </c>
      <c r="K96" s="11">
        <v>24</v>
      </c>
      <c r="L96" s="11">
        <v>1</v>
      </c>
      <c r="M96" s="91">
        <f>(J96/$J$12)*H96*($B$1/L96)</f>
        <v>0.2041992026726058</v>
      </c>
      <c r="N96" s="93">
        <f t="shared" si="14"/>
        <v>8.508300111358575E-3</v>
      </c>
    </row>
    <row r="97" spans="1:14" s="11" customFormat="1" x14ac:dyDescent="0.25">
      <c r="A97" s="15">
        <v>972</v>
      </c>
      <c r="B97" s="5" t="s">
        <v>16</v>
      </c>
      <c r="C97" s="5">
        <v>2</v>
      </c>
      <c r="D97" s="5">
        <v>15</v>
      </c>
      <c r="E97" s="5">
        <v>25</v>
      </c>
      <c r="F97" s="11" t="s">
        <v>40</v>
      </c>
      <c r="G97" s="11">
        <v>2353</v>
      </c>
      <c r="H97" s="5">
        <v>2005</v>
      </c>
      <c r="I97" s="11">
        <v>0.1</v>
      </c>
      <c r="J97" s="11">
        <f t="shared" si="13"/>
        <v>23530</v>
      </c>
      <c r="K97" s="11">
        <v>24</v>
      </c>
      <c r="L97" s="11">
        <v>1</v>
      </c>
      <c r="M97" s="91">
        <f>(J97/$J$13)*H97*($B$1/L97)</f>
        <v>0.22070928148998148</v>
      </c>
      <c r="N97" s="93">
        <f t="shared" si="14"/>
        <v>9.1962200620825611E-3</v>
      </c>
    </row>
    <row r="98" spans="1:14" s="11" customFormat="1" x14ac:dyDescent="0.25">
      <c r="A98" s="15">
        <v>973</v>
      </c>
      <c r="B98" s="5" t="s">
        <v>17</v>
      </c>
      <c r="C98" s="5">
        <v>2</v>
      </c>
      <c r="D98" s="5">
        <v>15</v>
      </c>
      <c r="E98" s="5">
        <v>25</v>
      </c>
      <c r="F98" s="11" t="s">
        <v>40</v>
      </c>
      <c r="G98" s="11">
        <v>2272</v>
      </c>
      <c r="H98" s="5">
        <v>2005</v>
      </c>
      <c r="I98" s="11">
        <v>0.1</v>
      </c>
      <c r="J98" s="11">
        <f t="shared" si="13"/>
        <v>22720</v>
      </c>
      <c r="K98" s="11">
        <v>24</v>
      </c>
      <c r="L98" s="11">
        <v>1</v>
      </c>
      <c r="M98" s="91">
        <f>(J98/$J$14)*H98*($B$1/L98)</f>
        <v>0.22623557412994996</v>
      </c>
      <c r="N98" s="93">
        <f t="shared" si="14"/>
        <v>9.4264822554145818E-3</v>
      </c>
    </row>
    <row r="99" spans="1:14" s="11" customFormat="1" x14ac:dyDescent="0.25">
      <c r="A99" s="15">
        <v>974</v>
      </c>
      <c r="B99" s="5" t="s">
        <v>18</v>
      </c>
      <c r="C99" s="5">
        <v>2</v>
      </c>
      <c r="D99" s="5">
        <v>15</v>
      </c>
      <c r="E99" s="5">
        <v>45</v>
      </c>
      <c r="F99" s="11" t="s">
        <v>40</v>
      </c>
      <c r="G99" s="11">
        <v>2153</v>
      </c>
      <c r="H99" s="5">
        <v>2001</v>
      </c>
      <c r="I99" s="11">
        <v>0.1</v>
      </c>
      <c r="J99" s="11">
        <f t="shared" si="13"/>
        <v>21530</v>
      </c>
      <c r="K99" s="11">
        <v>24</v>
      </c>
      <c r="L99" s="11">
        <v>1</v>
      </c>
      <c r="M99" s="91">
        <f>(J99/$J$15)*H99*($B$1/L99)</f>
        <v>0.18009536613452803</v>
      </c>
      <c r="N99" s="93">
        <f t="shared" si="14"/>
        <v>7.5039735889386684E-3</v>
      </c>
    </row>
    <row r="100" spans="1:14" s="11" customFormat="1" x14ac:dyDescent="0.25">
      <c r="A100" s="15">
        <v>975</v>
      </c>
      <c r="B100" s="5" t="s">
        <v>19</v>
      </c>
      <c r="C100" s="5">
        <v>2</v>
      </c>
      <c r="D100" s="5">
        <v>15</v>
      </c>
      <c r="E100" s="5">
        <v>45</v>
      </c>
      <c r="F100" s="11" t="s">
        <v>40</v>
      </c>
      <c r="G100" s="11">
        <v>2128</v>
      </c>
      <c r="H100" s="5">
        <v>2001</v>
      </c>
      <c r="I100" s="11">
        <v>0.1</v>
      </c>
      <c r="J100" s="11">
        <f t="shared" si="13"/>
        <v>21280</v>
      </c>
      <c r="K100" s="11">
        <v>24</v>
      </c>
      <c r="L100" s="11">
        <v>1</v>
      </c>
      <c r="M100" s="91">
        <f>(J100/$J$16)*H100*($B$1/L100)</f>
        <v>0.20231356701030931</v>
      </c>
      <c r="N100" s="93">
        <f t="shared" si="14"/>
        <v>8.4297319587628879E-3</v>
      </c>
    </row>
    <row r="101" spans="1:14" s="11" customFormat="1" x14ac:dyDescent="0.25">
      <c r="A101" s="15">
        <v>976</v>
      </c>
      <c r="B101" s="5" t="s">
        <v>20</v>
      </c>
      <c r="C101" s="5">
        <v>2</v>
      </c>
      <c r="D101" s="5">
        <v>15</v>
      </c>
      <c r="E101" s="5">
        <v>45</v>
      </c>
      <c r="F101" s="11" t="s">
        <v>40</v>
      </c>
      <c r="G101" s="11">
        <v>2013</v>
      </c>
      <c r="H101" s="5">
        <v>2001</v>
      </c>
      <c r="I101" s="11">
        <v>0.1</v>
      </c>
      <c r="J101" s="11">
        <f t="shared" si="13"/>
        <v>20130</v>
      </c>
      <c r="K101" s="11">
        <v>24</v>
      </c>
      <c r="L101" s="11">
        <v>1</v>
      </c>
      <c r="M101" s="91">
        <f>(J101/$J$17)*H101*($B$1/L101)</f>
        <v>0.17756653109092727</v>
      </c>
      <c r="N101" s="93">
        <f t="shared" si="14"/>
        <v>7.3986054621219691E-3</v>
      </c>
    </row>
    <row r="102" spans="1:14" s="11" customFormat="1" x14ac:dyDescent="0.25">
      <c r="A102" s="15">
        <v>977</v>
      </c>
      <c r="B102" s="5" t="s">
        <v>21</v>
      </c>
      <c r="C102" s="5">
        <v>2</v>
      </c>
      <c r="D102" s="5">
        <v>15</v>
      </c>
      <c r="E102" s="5">
        <v>75</v>
      </c>
      <c r="F102" s="11" t="s">
        <v>40</v>
      </c>
      <c r="G102" s="11">
        <v>1014</v>
      </c>
      <c r="H102" s="5">
        <v>2009</v>
      </c>
      <c r="I102" s="11">
        <v>0.1</v>
      </c>
      <c r="J102" s="11">
        <f t="shared" si="13"/>
        <v>10140</v>
      </c>
      <c r="K102" s="11">
        <v>24</v>
      </c>
      <c r="L102" s="11">
        <v>1</v>
      </c>
      <c r="M102" s="91">
        <f>(J102/$J$18)*H102*($B$1/L102)</f>
        <v>9.5800956521739131E-2</v>
      </c>
      <c r="N102" s="93">
        <f t="shared" si="14"/>
        <v>3.9917065217391304E-3</v>
      </c>
    </row>
    <row r="103" spans="1:14" s="11" customFormat="1" x14ac:dyDescent="0.25">
      <c r="A103" s="15">
        <v>978</v>
      </c>
      <c r="B103" s="5" t="s">
        <v>22</v>
      </c>
      <c r="C103" s="5">
        <v>2</v>
      </c>
      <c r="D103" s="5">
        <v>15</v>
      </c>
      <c r="E103" s="5">
        <v>75</v>
      </c>
      <c r="F103" s="11" t="s">
        <v>40</v>
      </c>
      <c r="G103" s="11">
        <v>1203</v>
      </c>
      <c r="H103" s="5">
        <v>2009</v>
      </c>
      <c r="I103" s="11">
        <v>0.1</v>
      </c>
      <c r="J103" s="11">
        <f t="shared" si="13"/>
        <v>12030</v>
      </c>
      <c r="K103" s="11">
        <v>24</v>
      </c>
      <c r="L103" s="11">
        <v>1</v>
      </c>
      <c r="M103" s="91">
        <f>(J103/$J$19)*H103*($B$1/L103)</f>
        <v>0.10216777880581301</v>
      </c>
      <c r="N103" s="93">
        <f t="shared" si="14"/>
        <v>4.2569907835755426E-3</v>
      </c>
    </row>
    <row r="104" spans="1:14" s="11" customFormat="1" x14ac:dyDescent="0.25">
      <c r="A104" s="15">
        <v>979</v>
      </c>
      <c r="B104" s="5" t="s">
        <v>23</v>
      </c>
      <c r="C104" s="5">
        <v>2</v>
      </c>
      <c r="D104" s="5">
        <v>15</v>
      </c>
      <c r="E104" s="5">
        <v>75</v>
      </c>
      <c r="F104" s="11" t="s">
        <v>40</v>
      </c>
      <c r="G104" s="11">
        <v>1644</v>
      </c>
      <c r="H104" s="5">
        <v>2009</v>
      </c>
      <c r="I104" s="11">
        <v>0.1</v>
      </c>
      <c r="J104" s="11">
        <f t="shared" si="13"/>
        <v>16440</v>
      </c>
      <c r="K104" s="11">
        <v>24</v>
      </c>
      <c r="L104" s="11">
        <v>1</v>
      </c>
      <c r="M104" s="91">
        <f>(J104/$J$20)*H104*($B$1/L104)</f>
        <v>0.14544684591863866</v>
      </c>
      <c r="N104" s="93">
        <f t="shared" si="14"/>
        <v>6.0602852466099437E-3</v>
      </c>
    </row>
    <row r="105" spans="1:14" s="11" customFormat="1" x14ac:dyDescent="0.25">
      <c r="A105" s="15">
        <v>980</v>
      </c>
      <c r="B105" s="5" t="s">
        <v>24</v>
      </c>
      <c r="C105" s="5">
        <v>2</v>
      </c>
      <c r="D105" s="5">
        <v>15</v>
      </c>
      <c r="E105" s="5">
        <v>100</v>
      </c>
      <c r="F105" s="11" t="s">
        <v>40</v>
      </c>
      <c r="G105" s="11">
        <v>574</v>
      </c>
      <c r="H105" s="5">
        <v>2017</v>
      </c>
      <c r="I105" s="11">
        <v>0.1</v>
      </c>
      <c r="J105" s="11">
        <f t="shared" si="13"/>
        <v>5740</v>
      </c>
      <c r="K105" s="11">
        <v>24</v>
      </c>
      <c r="L105" s="11">
        <v>1</v>
      </c>
      <c r="M105" s="91">
        <f>(J105/$J$21)*H105*($B$1/L105)</f>
        <v>5.6340140664022327E-2</v>
      </c>
      <c r="N105" s="93">
        <f t="shared" si="14"/>
        <v>2.3475058610009304E-3</v>
      </c>
    </row>
    <row r="106" spans="1:14" s="11" customFormat="1" x14ac:dyDescent="0.25">
      <c r="A106" s="15">
        <v>981</v>
      </c>
      <c r="B106" s="5" t="s">
        <v>25</v>
      </c>
      <c r="C106" s="5">
        <v>2</v>
      </c>
      <c r="D106" s="5">
        <v>15</v>
      </c>
      <c r="E106" s="5">
        <v>100</v>
      </c>
      <c r="F106" s="11" t="s">
        <v>40</v>
      </c>
      <c r="G106" s="11">
        <v>784</v>
      </c>
      <c r="H106" s="5">
        <v>2017</v>
      </c>
      <c r="I106" s="11">
        <v>0.1</v>
      </c>
      <c r="J106" s="11">
        <f t="shared" si="13"/>
        <v>7840</v>
      </c>
      <c r="K106" s="11">
        <v>24</v>
      </c>
      <c r="L106" s="11">
        <v>1</v>
      </c>
      <c r="M106" s="91">
        <f>(J106/$J$22)*H106*($B$1/L106)</f>
        <v>7.6798665811417574E-2</v>
      </c>
      <c r="N106" s="93">
        <f t="shared" si="14"/>
        <v>3.1999444088090657E-3</v>
      </c>
    </row>
    <row r="107" spans="1:14" s="11" customFormat="1" x14ac:dyDescent="0.25">
      <c r="A107" s="15">
        <v>982</v>
      </c>
      <c r="B107" s="5" t="s">
        <v>26</v>
      </c>
      <c r="C107" s="5">
        <v>2</v>
      </c>
      <c r="D107" s="5">
        <v>15</v>
      </c>
      <c r="E107" s="5">
        <v>100</v>
      </c>
      <c r="F107" s="11" t="s">
        <v>40</v>
      </c>
      <c r="G107" s="11">
        <v>921</v>
      </c>
      <c r="H107" s="5">
        <v>2017</v>
      </c>
      <c r="I107" s="11">
        <v>0.1</v>
      </c>
      <c r="J107" s="11">
        <f t="shared" si="13"/>
        <v>9210</v>
      </c>
      <c r="K107" s="11">
        <v>24</v>
      </c>
      <c r="L107" s="11">
        <v>1</v>
      </c>
      <c r="M107" s="91">
        <f>(J107/$J$23)*H107*($B$1/L107)</f>
        <v>8.4145959181580438E-2</v>
      </c>
      <c r="N107" s="93">
        <f t="shared" si="14"/>
        <v>3.5060816325658516E-3</v>
      </c>
    </row>
    <row r="108" spans="1:14" s="11" customFormat="1" x14ac:dyDescent="0.25">
      <c r="A108" s="15">
        <v>983</v>
      </c>
      <c r="B108" s="5" t="s">
        <v>27</v>
      </c>
      <c r="C108" s="5">
        <v>2</v>
      </c>
      <c r="D108" s="5">
        <v>15</v>
      </c>
      <c r="E108" s="5">
        <v>125</v>
      </c>
      <c r="F108" s="11" t="s">
        <v>40</v>
      </c>
      <c r="G108" s="11">
        <v>603</v>
      </c>
      <c r="H108" s="5">
        <v>2035</v>
      </c>
      <c r="I108" s="11">
        <v>0.1</v>
      </c>
      <c r="J108" s="11">
        <f t="shared" si="13"/>
        <v>6030</v>
      </c>
      <c r="K108" s="11">
        <v>24</v>
      </c>
      <c r="L108" s="11">
        <v>1</v>
      </c>
      <c r="M108" s="91">
        <f>(J108/$J$24)*H108*($B$1/L108)</f>
        <v>5.795762115244088E-2</v>
      </c>
      <c r="N108" s="93">
        <f t="shared" si="14"/>
        <v>2.4149008813517032E-3</v>
      </c>
    </row>
    <row r="109" spans="1:14" s="11" customFormat="1" x14ac:dyDescent="0.25">
      <c r="A109" s="15">
        <v>984</v>
      </c>
      <c r="B109" s="5" t="s">
        <v>28</v>
      </c>
      <c r="C109" s="5">
        <v>2</v>
      </c>
      <c r="D109" s="5">
        <v>15</v>
      </c>
      <c r="E109" s="5">
        <v>125</v>
      </c>
      <c r="F109" s="11" t="s">
        <v>40</v>
      </c>
      <c r="G109" s="11">
        <v>631</v>
      </c>
      <c r="H109" s="5">
        <v>2035</v>
      </c>
      <c r="I109" s="11">
        <v>0.1</v>
      </c>
      <c r="J109" s="11">
        <f t="shared" si="13"/>
        <v>6310</v>
      </c>
      <c r="K109" s="11">
        <v>24</v>
      </c>
      <c r="L109" s="11">
        <v>1</v>
      </c>
      <c r="M109" s="91">
        <f>(J109/$J$25)*H109*($B$1/L109)</f>
        <v>6.331544451473653E-2</v>
      </c>
      <c r="N109" s="93">
        <f t="shared" si="14"/>
        <v>2.6381435214473553E-3</v>
      </c>
    </row>
    <row r="110" spans="1:14" s="11" customFormat="1" x14ac:dyDescent="0.25">
      <c r="A110" s="15">
        <v>985</v>
      </c>
      <c r="B110" s="5" t="s">
        <v>29</v>
      </c>
      <c r="C110" s="5">
        <v>2</v>
      </c>
      <c r="D110" s="5">
        <v>15</v>
      </c>
      <c r="E110" s="5">
        <v>125</v>
      </c>
      <c r="F110" s="11" t="s">
        <v>40</v>
      </c>
      <c r="G110" s="11">
        <v>721</v>
      </c>
      <c r="H110" s="5">
        <v>2035</v>
      </c>
      <c r="I110" s="11">
        <v>0.1</v>
      </c>
      <c r="J110" s="11">
        <f t="shared" si="13"/>
        <v>7210</v>
      </c>
      <c r="K110" s="11">
        <v>24</v>
      </c>
      <c r="L110" s="11">
        <v>1</v>
      </c>
      <c r="M110" s="91">
        <f>(J110/$J$26)*H110*($B$1/L110)</f>
        <v>6.5099079980578303E-2</v>
      </c>
      <c r="N110" s="130">
        <f t="shared" si="14"/>
        <v>2.7124616658574293E-3</v>
      </c>
    </row>
    <row r="111" spans="1:14" s="11" customFormat="1" x14ac:dyDescent="0.25">
      <c r="A111" s="2"/>
      <c r="B111" s="2"/>
      <c r="C111" s="2"/>
      <c r="D111" s="2"/>
      <c r="E111" s="2"/>
      <c r="F111" s="1"/>
      <c r="G111" s="1"/>
      <c r="H111" s="2"/>
      <c r="I111" s="1"/>
      <c r="K111" s="1"/>
      <c r="L111" s="1"/>
      <c r="M111" s="1"/>
      <c r="N111" s="14"/>
    </row>
    <row r="112" spans="1:14" s="11" customFormat="1" x14ac:dyDescent="0.25">
      <c r="A112" s="2"/>
      <c r="B112" s="2"/>
      <c r="C112" s="2"/>
      <c r="D112" s="2"/>
      <c r="E112" s="2"/>
      <c r="F112" s="1"/>
      <c r="G112" s="1"/>
      <c r="H112" s="2"/>
      <c r="I112" s="1"/>
      <c r="K112" s="1"/>
      <c r="L112" s="1"/>
      <c r="M112" s="1"/>
      <c r="N112" s="14"/>
    </row>
    <row r="113" spans="1:16" s="11" customFormat="1" x14ac:dyDescent="0.25">
      <c r="A113" s="2"/>
      <c r="B113" s="2"/>
      <c r="C113" s="2"/>
      <c r="D113" s="2"/>
      <c r="E113" s="2"/>
      <c r="F113" s="1"/>
      <c r="G113" s="1"/>
      <c r="H113" s="2"/>
      <c r="I113" s="1"/>
      <c r="K113" s="1"/>
      <c r="L113" s="1"/>
      <c r="M113" s="1"/>
      <c r="N113" s="14"/>
    </row>
    <row r="114" spans="1:16" s="11" customFormat="1" x14ac:dyDescent="0.25">
      <c r="A114" s="2">
        <v>1370</v>
      </c>
      <c r="B114" s="2" t="s">
        <v>15</v>
      </c>
      <c r="C114" s="2">
        <v>2</v>
      </c>
      <c r="D114" s="2">
        <v>15</v>
      </c>
      <c r="E114" s="2">
        <v>25</v>
      </c>
      <c r="F114" s="1" t="s">
        <v>75</v>
      </c>
      <c r="G114" s="1">
        <v>1836</v>
      </c>
      <c r="H114" s="2">
        <v>2005</v>
      </c>
      <c r="I114" s="37">
        <v>0.27500000000000002</v>
      </c>
      <c r="J114" s="11">
        <f t="shared" ref="J114:J119" si="15">G114/I114</f>
        <v>6676.363636363636</v>
      </c>
      <c r="K114" s="1">
        <v>24</v>
      </c>
      <c r="L114" s="1">
        <v>1</v>
      </c>
      <c r="M114" s="92">
        <f>(J114/$J$12)*H114*($B$1/L114)</f>
        <v>6.3203900384693257E-2</v>
      </c>
      <c r="N114" s="131">
        <f t="shared" si="14"/>
        <v>2.633495849362219E-3</v>
      </c>
    </row>
    <row r="115" spans="1:16" x14ac:dyDescent="0.25">
      <c r="A115" s="2">
        <v>1371</v>
      </c>
      <c r="B115" s="2" t="s">
        <v>16</v>
      </c>
      <c r="C115" s="2">
        <v>2</v>
      </c>
      <c r="D115" s="2">
        <v>15</v>
      </c>
      <c r="E115" s="2">
        <v>25</v>
      </c>
      <c r="F115" s="1" t="s">
        <v>75</v>
      </c>
      <c r="G115" s="1">
        <v>2276</v>
      </c>
      <c r="H115" s="2">
        <v>2005</v>
      </c>
      <c r="I115" s="37">
        <v>0.28000000000000003</v>
      </c>
      <c r="J115" s="11">
        <f t="shared" si="15"/>
        <v>8128.5714285714275</v>
      </c>
      <c r="K115" s="1">
        <v>24</v>
      </c>
      <c r="L115" s="1">
        <v>1</v>
      </c>
      <c r="M115" s="92">
        <f>(J115/$J$13)*H115*($B$1/L115)</f>
        <v>7.6245268148745951E-2</v>
      </c>
      <c r="N115" s="93">
        <f t="shared" si="14"/>
        <v>3.1768861728644145E-3</v>
      </c>
    </row>
    <row r="116" spans="1:16" x14ac:dyDescent="0.25">
      <c r="A116" s="2">
        <v>1372</v>
      </c>
      <c r="B116" s="2" t="s">
        <v>17</v>
      </c>
      <c r="C116" s="2">
        <v>2</v>
      </c>
      <c r="D116" s="2">
        <v>15</v>
      </c>
      <c r="E116" s="2">
        <v>25</v>
      </c>
      <c r="F116" s="1" t="s">
        <v>75</v>
      </c>
      <c r="G116" s="1">
        <v>1932</v>
      </c>
      <c r="H116" s="2">
        <v>2005</v>
      </c>
      <c r="I116" s="37">
        <v>0.28499999999999998</v>
      </c>
      <c r="J116" s="11">
        <f t="shared" si="15"/>
        <v>6778.9473684210534</v>
      </c>
      <c r="K116" s="1">
        <v>24</v>
      </c>
      <c r="L116" s="1">
        <v>1</v>
      </c>
      <c r="M116" s="92">
        <f>(J116/$J$14)*H116*($B$1/L116)</f>
        <v>6.7501718745222303E-2</v>
      </c>
      <c r="N116" s="93">
        <f t="shared" si="14"/>
        <v>2.8125716143842625E-3</v>
      </c>
    </row>
    <row r="117" spans="1:16" x14ac:dyDescent="0.25">
      <c r="A117" s="2">
        <v>1373</v>
      </c>
      <c r="B117" s="2" t="s">
        <v>27</v>
      </c>
      <c r="C117" s="2">
        <v>2</v>
      </c>
      <c r="D117" s="2">
        <v>15</v>
      </c>
      <c r="E117" s="2">
        <v>125</v>
      </c>
      <c r="F117" s="1" t="s">
        <v>75</v>
      </c>
      <c r="G117" s="1">
        <v>418</v>
      </c>
      <c r="H117" s="2">
        <v>2035</v>
      </c>
      <c r="I117" s="37">
        <v>0.27500000000000002</v>
      </c>
      <c r="J117" s="11">
        <f t="shared" si="15"/>
        <v>1519.9999999999998</v>
      </c>
      <c r="K117" s="1">
        <v>24</v>
      </c>
      <c r="L117" s="1">
        <v>1</v>
      </c>
      <c r="M117" s="92">
        <f>(J117/$J$24)*H117*($B$1/L117)</f>
        <v>1.4609549610565525E-2</v>
      </c>
      <c r="N117" s="93">
        <f t="shared" si="14"/>
        <v>6.0873123377356349E-4</v>
      </c>
    </row>
    <row r="118" spans="1:16" x14ac:dyDescent="0.25">
      <c r="A118" s="2">
        <v>1374</v>
      </c>
      <c r="B118" s="2" t="s">
        <v>28</v>
      </c>
      <c r="C118" s="2">
        <v>2</v>
      </c>
      <c r="D118" s="2">
        <v>15</v>
      </c>
      <c r="E118" s="2">
        <v>125</v>
      </c>
      <c r="F118" s="1" t="s">
        <v>75</v>
      </c>
      <c r="G118" s="1">
        <v>342</v>
      </c>
      <c r="H118" s="2">
        <v>2035</v>
      </c>
      <c r="I118" s="37">
        <v>0.158</v>
      </c>
      <c r="J118" s="11">
        <f t="shared" si="15"/>
        <v>2164.5569620253164</v>
      </c>
      <c r="K118" s="1">
        <v>24</v>
      </c>
      <c r="L118" s="1">
        <v>1</v>
      </c>
      <c r="M118" s="92">
        <f>(J118/$J$25)*H118*($B$1/L118)</f>
        <v>2.1719474838050808E-2</v>
      </c>
      <c r="N118" s="93">
        <f t="shared" si="14"/>
        <v>9.0497811825211705E-4</v>
      </c>
    </row>
    <row r="119" spans="1:16" x14ac:dyDescent="0.25">
      <c r="A119" s="2">
        <v>1375</v>
      </c>
      <c r="B119" s="2" t="s">
        <v>29</v>
      </c>
      <c r="C119" s="2">
        <v>2</v>
      </c>
      <c r="D119" s="2">
        <v>15</v>
      </c>
      <c r="E119" s="2">
        <v>125</v>
      </c>
      <c r="F119" s="1" t="s">
        <v>75</v>
      </c>
      <c r="G119" s="1">
        <v>446</v>
      </c>
      <c r="H119" s="2">
        <v>2035</v>
      </c>
      <c r="I119" s="37">
        <v>0.26800000000000002</v>
      </c>
      <c r="J119" s="11">
        <f t="shared" si="15"/>
        <v>1664.1791044776119</v>
      </c>
      <c r="K119" s="1">
        <v>24</v>
      </c>
      <c r="L119" s="1">
        <v>1</v>
      </c>
      <c r="M119" s="92">
        <f>(J119/$J$26)*H119*($B$1/L119)</f>
        <v>1.5025870821691432E-2</v>
      </c>
      <c r="N119" s="130">
        <f t="shared" si="14"/>
        <v>6.2607795090380964E-4</v>
      </c>
    </row>
    <row r="120" spans="1:16" x14ac:dyDescent="0.25">
      <c r="I120" s="37"/>
      <c r="J120" s="11"/>
      <c r="M120" s="37"/>
      <c r="N120" s="14"/>
    </row>
    <row r="121" spans="1:16" x14ac:dyDescent="0.25">
      <c r="I121" s="37"/>
      <c r="J121" s="11"/>
      <c r="M121" s="37"/>
      <c r="N121" s="14"/>
    </row>
    <row r="122" spans="1:16" x14ac:dyDescent="0.25">
      <c r="I122" s="37"/>
      <c r="J122" s="11"/>
      <c r="M122" s="37"/>
      <c r="N122" s="14"/>
    </row>
    <row r="123" spans="1:16" x14ac:dyDescent="0.25">
      <c r="A123" s="2">
        <v>1376</v>
      </c>
      <c r="B123" s="2" t="s">
        <v>15</v>
      </c>
      <c r="C123" s="2">
        <v>2</v>
      </c>
      <c r="D123" s="2">
        <v>15</v>
      </c>
      <c r="E123" s="2">
        <v>25</v>
      </c>
      <c r="F123" s="1" t="s">
        <v>76</v>
      </c>
      <c r="G123" s="37">
        <v>653</v>
      </c>
      <c r="H123" s="2">
        <v>2005</v>
      </c>
      <c r="I123" s="37">
        <v>0.05</v>
      </c>
      <c r="J123" s="11">
        <f t="shared" ref="J123:J131" si="16">G123/I123</f>
        <v>13060</v>
      </c>
      <c r="K123" s="1">
        <v>24</v>
      </c>
      <c r="L123" s="1">
        <v>1</v>
      </c>
      <c r="M123" s="92">
        <f>(J123/$J$12)*H123*($B$1/L123)</f>
        <v>0.12363660579064588</v>
      </c>
      <c r="N123" s="131">
        <f t="shared" si="14"/>
        <v>5.1515252412769113E-3</v>
      </c>
    </row>
    <row r="124" spans="1:16" x14ac:dyDescent="0.25">
      <c r="A124" s="2">
        <v>1377</v>
      </c>
      <c r="B124" s="2" t="s">
        <v>16</v>
      </c>
      <c r="C124" s="2">
        <v>2</v>
      </c>
      <c r="D124" s="2">
        <v>15</v>
      </c>
      <c r="E124" s="2">
        <v>25</v>
      </c>
      <c r="F124" s="1" t="s">
        <v>76</v>
      </c>
      <c r="G124" s="37">
        <v>593</v>
      </c>
      <c r="H124" s="2">
        <v>2005</v>
      </c>
      <c r="I124" s="37">
        <v>0.05</v>
      </c>
      <c r="J124" s="11">
        <f t="shared" si="16"/>
        <v>11860</v>
      </c>
      <c r="K124" s="1">
        <v>24</v>
      </c>
      <c r="L124" s="1">
        <v>1</v>
      </c>
      <c r="M124" s="92">
        <f>(J124/$J$13)*H124*($B$1/L124)</f>
        <v>0.11124573219172038</v>
      </c>
      <c r="N124" s="93">
        <f t="shared" si="14"/>
        <v>4.6352388413216823E-3</v>
      </c>
    </row>
    <row r="125" spans="1:16" x14ac:dyDescent="0.25">
      <c r="A125" s="2">
        <v>1378</v>
      </c>
      <c r="B125" s="2" t="s">
        <v>17</v>
      </c>
      <c r="C125" s="2">
        <v>2</v>
      </c>
      <c r="D125" s="2">
        <v>15</v>
      </c>
      <c r="E125" s="2">
        <v>25</v>
      </c>
      <c r="F125" s="1" t="s">
        <v>76</v>
      </c>
      <c r="G125" s="37">
        <v>654</v>
      </c>
      <c r="H125" s="2">
        <v>2005</v>
      </c>
      <c r="I125" s="37">
        <v>0.05</v>
      </c>
      <c r="J125" s="11">
        <f t="shared" si="16"/>
        <v>13080</v>
      </c>
      <c r="K125" s="1">
        <v>24</v>
      </c>
      <c r="L125" s="1">
        <v>1</v>
      </c>
      <c r="M125" s="92">
        <f>(J125/$J$14)*H125*($B$1/L125)</f>
        <v>0.1302447759515733</v>
      </c>
      <c r="N125" s="93">
        <f t="shared" si="14"/>
        <v>5.4268656646488875E-3</v>
      </c>
    </row>
    <row r="126" spans="1:16" x14ac:dyDescent="0.25">
      <c r="A126" s="2">
        <v>1379</v>
      </c>
      <c r="B126" s="2" t="s">
        <v>21</v>
      </c>
      <c r="C126" s="2">
        <v>2</v>
      </c>
      <c r="D126" s="2">
        <v>15</v>
      </c>
      <c r="E126" s="2">
        <v>75</v>
      </c>
      <c r="F126" s="1" t="s">
        <v>76</v>
      </c>
      <c r="G126" s="37">
        <v>320</v>
      </c>
      <c r="H126" s="2">
        <v>2009</v>
      </c>
      <c r="I126" s="37">
        <v>0.05</v>
      </c>
      <c r="J126" s="11">
        <f t="shared" si="16"/>
        <v>6400</v>
      </c>
      <c r="K126" s="1">
        <v>24</v>
      </c>
      <c r="L126" s="1">
        <v>1</v>
      </c>
      <c r="M126" s="92">
        <f>(J126/$J$18)*H126*($B$1/L126)</f>
        <v>6.0466086956521739E-2</v>
      </c>
      <c r="N126" s="93">
        <f t="shared" si="14"/>
        <v>2.5194202898550723E-3</v>
      </c>
    </row>
    <row r="127" spans="1:16" x14ac:dyDescent="0.25">
      <c r="A127" s="2">
        <v>1380</v>
      </c>
      <c r="B127" s="2" t="s">
        <v>22</v>
      </c>
      <c r="C127" s="2">
        <v>2</v>
      </c>
      <c r="D127" s="2">
        <v>15</v>
      </c>
      <c r="E127" s="2">
        <v>75</v>
      </c>
      <c r="F127" s="1" t="s">
        <v>76</v>
      </c>
      <c r="G127" s="37">
        <v>288</v>
      </c>
      <c r="H127" s="2">
        <v>2009</v>
      </c>
      <c r="I127" s="37">
        <v>0.05</v>
      </c>
      <c r="J127" s="11">
        <f t="shared" si="16"/>
        <v>5760</v>
      </c>
      <c r="K127" s="1">
        <v>24</v>
      </c>
      <c r="L127" s="1">
        <v>1</v>
      </c>
      <c r="M127" s="92">
        <f>(J127/$J$19)*H127*($B$1/L127)</f>
        <v>4.8918238231212219E-2</v>
      </c>
      <c r="N127" s="93">
        <f t="shared" si="14"/>
        <v>2.0382599263005091E-3</v>
      </c>
      <c r="O127" s="1" t="s">
        <v>68</v>
      </c>
      <c r="P127" s="50"/>
    </row>
    <row r="128" spans="1:16" x14ac:dyDescent="0.25">
      <c r="A128" s="2">
        <v>1381</v>
      </c>
      <c r="B128" s="2" t="s">
        <v>23</v>
      </c>
      <c r="C128" s="2">
        <v>2</v>
      </c>
      <c r="D128" s="2">
        <v>15</v>
      </c>
      <c r="E128" s="2">
        <v>75</v>
      </c>
      <c r="F128" s="1" t="s">
        <v>76</v>
      </c>
      <c r="G128" s="37">
        <v>331</v>
      </c>
      <c r="H128" s="2">
        <v>2009</v>
      </c>
      <c r="I128" s="37">
        <v>0.05</v>
      </c>
      <c r="J128" s="11">
        <f t="shared" si="16"/>
        <v>6620</v>
      </c>
      <c r="K128" s="1">
        <v>24</v>
      </c>
      <c r="L128" s="1">
        <v>1</v>
      </c>
      <c r="M128" s="92">
        <f>(J128/$J$20)*H128*($B$1/L128)</f>
        <v>5.8568012164318006E-2</v>
      </c>
      <c r="N128" s="93">
        <f t="shared" si="14"/>
        <v>2.4403338401799168E-3</v>
      </c>
      <c r="O128" s="1" t="s">
        <v>68</v>
      </c>
    </row>
    <row r="129" spans="1:15" x14ac:dyDescent="0.25">
      <c r="A129" s="2">
        <v>1382</v>
      </c>
      <c r="B129" s="2" t="s">
        <v>27</v>
      </c>
      <c r="C129" s="2">
        <v>2</v>
      </c>
      <c r="D129" s="2">
        <v>15</v>
      </c>
      <c r="E129" s="2">
        <v>125</v>
      </c>
      <c r="F129" s="1" t="s">
        <v>76</v>
      </c>
      <c r="G129" s="37">
        <v>229</v>
      </c>
      <c r="H129" s="2">
        <v>2035</v>
      </c>
      <c r="I129" s="37">
        <v>0.05</v>
      </c>
      <c r="J129" s="11">
        <f t="shared" si="16"/>
        <v>4580</v>
      </c>
      <c r="K129" s="1">
        <v>24</v>
      </c>
      <c r="L129" s="1">
        <v>1</v>
      </c>
      <c r="M129" s="92">
        <f>(J129/$J$24)*H129*($B$1/L129)</f>
        <v>4.4020879747625079E-2</v>
      </c>
      <c r="N129" s="93">
        <f t="shared" si="14"/>
        <v>1.8342033228177115E-3</v>
      </c>
      <c r="O129" s="1" t="s">
        <v>68</v>
      </c>
    </row>
    <row r="130" spans="1:15" x14ac:dyDescent="0.25">
      <c r="A130" s="2">
        <v>1383</v>
      </c>
      <c r="B130" s="2" t="s">
        <v>28</v>
      </c>
      <c r="C130" s="2">
        <v>2</v>
      </c>
      <c r="D130" s="2">
        <v>15</v>
      </c>
      <c r="E130" s="2">
        <v>125</v>
      </c>
      <c r="F130" s="1" t="s">
        <v>76</v>
      </c>
      <c r="G130" s="37">
        <v>299</v>
      </c>
      <c r="H130" s="2">
        <v>2035</v>
      </c>
      <c r="I130" s="37">
        <v>0.05</v>
      </c>
      <c r="J130" s="11">
        <f t="shared" si="16"/>
        <v>5980</v>
      </c>
      <c r="K130" s="1">
        <v>24</v>
      </c>
      <c r="L130" s="1">
        <v>1</v>
      </c>
      <c r="M130" s="92">
        <f>(J130/$J$25)*H130*($B$1/L130)</f>
        <v>6.0004177210479313E-2</v>
      </c>
      <c r="N130" s="93">
        <f t="shared" si="14"/>
        <v>2.5001740504366379E-3</v>
      </c>
      <c r="O130" s="1" t="s">
        <v>68</v>
      </c>
    </row>
    <row r="131" spans="1:15" x14ac:dyDescent="0.25">
      <c r="A131" s="2">
        <v>1384</v>
      </c>
      <c r="B131" s="2" t="s">
        <v>29</v>
      </c>
      <c r="C131" s="2">
        <v>2</v>
      </c>
      <c r="D131" s="2">
        <v>15</v>
      </c>
      <c r="E131" s="2">
        <v>125</v>
      </c>
      <c r="F131" s="1" t="s">
        <v>76</v>
      </c>
      <c r="G131" s="37">
        <v>218</v>
      </c>
      <c r="H131" s="2">
        <v>2035</v>
      </c>
      <c r="I131" s="37">
        <v>0.05</v>
      </c>
      <c r="J131" s="11">
        <f t="shared" si="16"/>
        <v>4360</v>
      </c>
      <c r="K131" s="1">
        <v>24</v>
      </c>
      <c r="L131" s="1">
        <v>1</v>
      </c>
      <c r="M131" s="92">
        <f>(J131/$J$26)*H131*($B$1/L131)</f>
        <v>3.9366433941098671E-2</v>
      </c>
      <c r="N131" s="130">
        <f t="shared" si="14"/>
        <v>1.6402680808791112E-3</v>
      </c>
      <c r="O131" s="1" t="s">
        <v>68</v>
      </c>
    </row>
    <row r="132" spans="1:15" x14ac:dyDescent="0.25">
      <c r="G132" s="37"/>
      <c r="I132" s="37"/>
      <c r="J132" s="11"/>
      <c r="M132" s="37"/>
      <c r="N132" s="14"/>
      <c r="O132" s="1" t="s">
        <v>68</v>
      </c>
    </row>
    <row r="133" spans="1:15" x14ac:dyDescent="0.25">
      <c r="G133" s="37"/>
      <c r="I133" s="37"/>
      <c r="J133" s="11"/>
      <c r="M133" s="37"/>
      <c r="N133" s="14"/>
      <c r="O133" s="1" t="s">
        <v>68</v>
      </c>
    </row>
    <row r="134" spans="1:15" x14ac:dyDescent="0.25">
      <c r="G134" s="37"/>
      <c r="I134" s="37"/>
      <c r="J134" s="11"/>
      <c r="M134" s="37"/>
      <c r="N134" s="14"/>
      <c r="O134" s="1" t="s">
        <v>68</v>
      </c>
    </row>
    <row r="135" spans="1:15" x14ac:dyDescent="0.25">
      <c r="A135" s="2">
        <v>1385</v>
      </c>
      <c r="B135" s="2" t="s">
        <v>15</v>
      </c>
      <c r="C135" s="2">
        <v>2</v>
      </c>
      <c r="D135" s="2">
        <v>15</v>
      </c>
      <c r="E135" s="2">
        <v>25</v>
      </c>
      <c r="F135" s="1" t="s">
        <v>40</v>
      </c>
      <c r="G135" s="37">
        <v>975</v>
      </c>
      <c r="H135" s="2">
        <v>2005</v>
      </c>
      <c r="I135" s="37">
        <v>0.1</v>
      </c>
      <c r="J135" s="11">
        <f t="shared" ref="J135:J140" si="17">G135/I135</f>
        <v>9750</v>
      </c>
      <c r="K135" s="1">
        <v>24</v>
      </c>
      <c r="L135" s="1">
        <v>1</v>
      </c>
      <c r="M135" s="92">
        <f>(J135/$J$12)*H135*($B$1/L135)</f>
        <v>9.2301447661469943E-2</v>
      </c>
      <c r="N135" s="131">
        <f t="shared" si="14"/>
        <v>3.8458936525612476E-3</v>
      </c>
      <c r="O135" s="1" t="s">
        <v>68</v>
      </c>
    </row>
    <row r="136" spans="1:15" x14ac:dyDescent="0.25">
      <c r="A136" s="2">
        <v>1386</v>
      </c>
      <c r="B136" s="2" t="s">
        <v>16</v>
      </c>
      <c r="C136" s="2">
        <v>2</v>
      </c>
      <c r="D136" s="2">
        <v>15</v>
      </c>
      <c r="E136" s="2">
        <v>25</v>
      </c>
      <c r="F136" s="1" t="s">
        <v>40</v>
      </c>
      <c r="G136" s="37">
        <v>1103</v>
      </c>
      <c r="H136" s="2">
        <v>2005</v>
      </c>
      <c r="I136" s="37">
        <v>0.1</v>
      </c>
      <c r="J136" s="11">
        <f t="shared" si="17"/>
        <v>11030</v>
      </c>
      <c r="K136" s="1">
        <v>24</v>
      </c>
      <c r="L136" s="1">
        <v>1</v>
      </c>
      <c r="M136" s="92">
        <f>(J136/$J$13)*H136*($B$1/L136)</f>
        <v>0.10346040692029305</v>
      </c>
      <c r="N136" s="93">
        <f t="shared" si="14"/>
        <v>4.3108502883455442E-3</v>
      </c>
    </row>
    <row r="137" spans="1:15" x14ac:dyDescent="0.25">
      <c r="A137" s="2">
        <v>1387</v>
      </c>
      <c r="B137" s="2" t="s">
        <v>17</v>
      </c>
      <c r="C137" s="2">
        <v>2</v>
      </c>
      <c r="D137" s="2">
        <v>15</v>
      </c>
      <c r="E137" s="2">
        <v>25</v>
      </c>
      <c r="F137" s="1" t="s">
        <v>40</v>
      </c>
      <c r="G137" s="37">
        <v>1102</v>
      </c>
      <c r="H137" s="2">
        <v>2005</v>
      </c>
      <c r="I137" s="37">
        <v>0.1</v>
      </c>
      <c r="J137" s="11">
        <f t="shared" si="17"/>
        <v>11020</v>
      </c>
      <c r="K137" s="1">
        <v>24</v>
      </c>
      <c r="L137" s="1">
        <v>1</v>
      </c>
      <c r="M137" s="92">
        <f>(J137/$J$14)*H137*($B$1/L137)</f>
        <v>0.10973221949436834</v>
      </c>
      <c r="N137" s="93">
        <f t="shared" si="14"/>
        <v>4.5721758122653474E-3</v>
      </c>
    </row>
    <row r="138" spans="1:15" x14ac:dyDescent="0.25">
      <c r="A138" s="2">
        <v>1388</v>
      </c>
      <c r="B138" s="2" t="s">
        <v>27</v>
      </c>
      <c r="C138" s="2">
        <v>2</v>
      </c>
      <c r="D138" s="2">
        <v>15</v>
      </c>
      <c r="E138" s="2">
        <v>125</v>
      </c>
      <c r="F138" s="1" t="s">
        <v>40</v>
      </c>
      <c r="G138" s="37">
        <v>419</v>
      </c>
      <c r="H138" s="2">
        <v>2035</v>
      </c>
      <c r="I138" s="37">
        <v>0.1</v>
      </c>
      <c r="J138" s="11">
        <f t="shared" si="17"/>
        <v>4190</v>
      </c>
      <c r="K138" s="1">
        <v>24</v>
      </c>
      <c r="L138" s="1">
        <v>1</v>
      </c>
      <c r="M138" s="92">
        <f>(J138/$J$24)*H138*($B$1/L138)</f>
        <v>4.0272376887019443E-2</v>
      </c>
      <c r="N138" s="93">
        <f t="shared" si="14"/>
        <v>1.6780157036258101E-3</v>
      </c>
    </row>
    <row r="139" spans="1:15" x14ac:dyDescent="0.25">
      <c r="A139" s="2">
        <v>1389</v>
      </c>
      <c r="B139" s="2" t="s">
        <v>28</v>
      </c>
      <c r="C139" s="2">
        <v>2</v>
      </c>
      <c r="D139" s="2">
        <v>15</v>
      </c>
      <c r="E139" s="2">
        <v>125</v>
      </c>
      <c r="F139" s="1" t="s">
        <v>40</v>
      </c>
      <c r="G139" s="37">
        <v>368</v>
      </c>
      <c r="H139" s="2">
        <v>2035</v>
      </c>
      <c r="I139" s="37">
        <v>0.1</v>
      </c>
      <c r="J139" s="11">
        <f t="shared" si="17"/>
        <v>3680</v>
      </c>
      <c r="K139" s="1">
        <v>24</v>
      </c>
      <c r="L139" s="1">
        <v>1</v>
      </c>
      <c r="M139" s="92">
        <f>(J139/$J$25)*H139*($B$1/L139)</f>
        <v>3.6925647514141111E-2</v>
      </c>
      <c r="N139" s="93">
        <f t="shared" si="14"/>
        <v>1.5385686464225463E-3</v>
      </c>
      <c r="O139" s="1" t="s">
        <v>69</v>
      </c>
    </row>
    <row r="140" spans="1:15" x14ac:dyDescent="0.25">
      <c r="A140" s="2">
        <v>1390</v>
      </c>
      <c r="B140" s="2" t="s">
        <v>29</v>
      </c>
      <c r="C140" s="2">
        <v>2</v>
      </c>
      <c r="D140" s="2">
        <v>15</v>
      </c>
      <c r="E140" s="2">
        <v>125</v>
      </c>
      <c r="F140" s="1" t="s">
        <v>40</v>
      </c>
      <c r="G140" s="37">
        <v>472</v>
      </c>
      <c r="H140" s="2">
        <v>2035</v>
      </c>
      <c r="I140" s="37">
        <v>0.1</v>
      </c>
      <c r="J140" s="11">
        <f t="shared" si="17"/>
        <v>4720</v>
      </c>
      <c r="K140" s="1">
        <v>24</v>
      </c>
      <c r="L140" s="1">
        <v>1</v>
      </c>
      <c r="M140" s="92">
        <f>(J140/$J$26)*H140*($B$1/L140)</f>
        <v>4.2616873440822413E-2</v>
      </c>
      <c r="N140" s="93">
        <f t="shared" si="14"/>
        <v>1.7757030600342673E-3</v>
      </c>
      <c r="O140" s="1" t="s">
        <v>69</v>
      </c>
    </row>
    <row r="141" spans="1:15" x14ac:dyDescent="0.25">
      <c r="G141" s="37"/>
      <c r="I141" s="37"/>
      <c r="J141" s="11"/>
      <c r="M141" s="37"/>
      <c r="N141" s="37"/>
      <c r="O141" s="1" t="s">
        <v>69</v>
      </c>
    </row>
    <row r="142" spans="1:15" x14ac:dyDescent="0.25">
      <c r="G142" s="37"/>
      <c r="I142" s="37"/>
      <c r="J142" s="11"/>
      <c r="M142" s="37"/>
      <c r="N142" s="37"/>
      <c r="O142" s="1" t="s">
        <v>69</v>
      </c>
    </row>
    <row r="143" spans="1:15" x14ac:dyDescent="0.25">
      <c r="A143" s="2" t="s">
        <v>81</v>
      </c>
      <c r="B143" s="2" t="s">
        <v>15</v>
      </c>
      <c r="C143" s="2">
        <v>2</v>
      </c>
      <c r="D143" s="2">
        <v>15</v>
      </c>
      <c r="E143" s="2">
        <v>25</v>
      </c>
      <c r="F143" s="1" t="s">
        <v>39</v>
      </c>
      <c r="G143" s="37">
        <v>53</v>
      </c>
      <c r="H143" s="2">
        <v>2005</v>
      </c>
      <c r="I143" s="37">
        <v>0.1</v>
      </c>
      <c r="J143" s="11">
        <f>G143/I143</f>
        <v>530</v>
      </c>
      <c r="K143" s="1">
        <v>24</v>
      </c>
      <c r="L143" s="1">
        <v>1</v>
      </c>
      <c r="M143" s="43">
        <f>(J143/$J$26)*H143*($B$1/L143)</f>
        <v>4.7148232792539393E-3</v>
      </c>
      <c r="N143" s="89"/>
      <c r="O143" s="1" t="s">
        <v>69</v>
      </c>
    </row>
    <row r="144" spans="1:15" x14ac:dyDescent="0.25">
      <c r="A144" s="2" t="s">
        <v>71</v>
      </c>
      <c r="B144" s="2" t="s">
        <v>15</v>
      </c>
      <c r="C144" s="2">
        <v>2</v>
      </c>
      <c r="D144" s="2">
        <v>15</v>
      </c>
      <c r="E144" s="2">
        <v>25</v>
      </c>
      <c r="F144" s="1" t="s">
        <v>39</v>
      </c>
      <c r="G144" s="37">
        <v>42</v>
      </c>
      <c r="H144" s="2">
        <v>2005</v>
      </c>
      <c r="J144" s="11" t="e">
        <f t="shared" ref="J144:J150" si="18">G144/I144</f>
        <v>#DIV/0!</v>
      </c>
      <c r="O144" s="1" t="s">
        <v>69</v>
      </c>
    </row>
    <row r="145" spans="1:10" x14ac:dyDescent="0.25">
      <c r="A145" s="2" t="s">
        <v>82</v>
      </c>
      <c r="B145" s="2" t="s">
        <v>15</v>
      </c>
      <c r="C145" s="2">
        <v>2</v>
      </c>
      <c r="D145" s="2">
        <v>15</v>
      </c>
      <c r="E145" s="2">
        <v>25</v>
      </c>
      <c r="F145" s="1" t="s">
        <v>39</v>
      </c>
      <c r="G145" s="1">
        <v>54</v>
      </c>
      <c r="H145" s="2">
        <v>2005</v>
      </c>
      <c r="J145" s="11" t="e">
        <f t="shared" si="18"/>
        <v>#DIV/0!</v>
      </c>
    </row>
    <row r="146" spans="1:10" x14ac:dyDescent="0.25">
      <c r="A146" s="2" t="s">
        <v>83</v>
      </c>
      <c r="B146" s="2" t="s">
        <v>15</v>
      </c>
      <c r="C146" s="2">
        <v>2</v>
      </c>
      <c r="D146" s="2">
        <v>15</v>
      </c>
      <c r="E146" s="2">
        <v>25</v>
      </c>
      <c r="F146" s="1" t="s">
        <v>39</v>
      </c>
      <c r="G146" s="1">
        <v>43</v>
      </c>
      <c r="H146" s="2">
        <v>2005</v>
      </c>
      <c r="J146" s="11" t="e">
        <f t="shared" si="18"/>
        <v>#DIV/0!</v>
      </c>
    </row>
    <row r="147" spans="1:10" x14ac:dyDescent="0.25">
      <c r="A147" s="2" t="s">
        <v>84</v>
      </c>
      <c r="B147" s="2" t="s">
        <v>15</v>
      </c>
      <c r="C147" s="2">
        <v>2</v>
      </c>
      <c r="D147" s="2">
        <v>15</v>
      </c>
      <c r="E147" s="2">
        <v>25</v>
      </c>
      <c r="F147" s="1" t="s">
        <v>39</v>
      </c>
      <c r="G147" s="1">
        <v>44</v>
      </c>
      <c r="H147" s="2">
        <v>2005</v>
      </c>
      <c r="J147" s="11" t="e">
        <f t="shared" si="18"/>
        <v>#DIV/0!</v>
      </c>
    </row>
    <row r="148" spans="1:10" x14ac:dyDescent="0.25">
      <c r="A148" s="2" t="s">
        <v>85</v>
      </c>
      <c r="B148" s="2" t="s">
        <v>15</v>
      </c>
      <c r="C148" s="2">
        <v>2</v>
      </c>
      <c r="D148" s="2">
        <v>15</v>
      </c>
      <c r="E148" s="2">
        <v>25</v>
      </c>
      <c r="F148" s="1" t="s">
        <v>39</v>
      </c>
      <c r="G148" s="1">
        <v>50</v>
      </c>
      <c r="H148" s="2">
        <v>2005</v>
      </c>
      <c r="J148" s="11" t="e">
        <f t="shared" si="18"/>
        <v>#DIV/0!</v>
      </c>
    </row>
    <row r="149" spans="1:10" x14ac:dyDescent="0.25">
      <c r="A149" s="2" t="s">
        <v>86</v>
      </c>
      <c r="B149" s="2" t="s">
        <v>15</v>
      </c>
      <c r="C149" s="2">
        <v>2</v>
      </c>
      <c r="D149" s="2">
        <v>15</v>
      </c>
      <c r="E149" s="2">
        <v>25</v>
      </c>
      <c r="F149" s="1" t="s">
        <v>39</v>
      </c>
      <c r="G149" s="1">
        <v>44</v>
      </c>
      <c r="H149" s="2">
        <v>2005</v>
      </c>
      <c r="J149" s="11" t="e">
        <f t="shared" si="18"/>
        <v>#DIV/0!</v>
      </c>
    </row>
    <row r="150" spans="1:10" x14ac:dyDescent="0.25">
      <c r="A150" s="2" t="s">
        <v>87</v>
      </c>
      <c r="B150" s="2" t="s">
        <v>15</v>
      </c>
      <c r="C150" s="2">
        <v>2</v>
      </c>
      <c r="D150" s="2">
        <v>15</v>
      </c>
      <c r="E150" s="2">
        <v>25</v>
      </c>
      <c r="F150" s="1" t="s">
        <v>39</v>
      </c>
      <c r="G150" s="1">
        <v>40</v>
      </c>
      <c r="H150" s="2">
        <v>2005</v>
      </c>
      <c r="J150" s="11" t="e">
        <f t="shared" si="18"/>
        <v>#DIV/0!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143"/>
  <sheetViews>
    <sheetView zoomScale="60" zoomScaleNormal="60" workbookViewId="0">
      <selection activeCell="F2" sqref="F2"/>
    </sheetView>
  </sheetViews>
  <sheetFormatPr defaultColWidth="10.6328125" defaultRowHeight="18" x14ac:dyDescent="0.25"/>
  <cols>
    <col min="1" max="1" width="16.90625" style="2" customWidth="1"/>
    <col min="2" max="2" width="12" style="2" bestFit="1" customWidth="1"/>
    <col min="3" max="4" width="14.453125" style="2" customWidth="1"/>
    <col min="5" max="5" width="10.6328125" style="2"/>
    <col min="6" max="6" width="11" style="1" bestFit="1" customWidth="1"/>
    <col min="7" max="7" width="9" style="1" customWidth="1"/>
    <col min="8" max="8" width="23.08984375" style="2" customWidth="1"/>
    <col min="9" max="9" width="18" style="1" customWidth="1"/>
    <col min="10" max="10" width="17.6328125" style="1" customWidth="1"/>
    <col min="11" max="11" width="9.26953125" style="1" customWidth="1"/>
    <col min="12" max="12" width="10.6328125" style="1" customWidth="1"/>
    <col min="13" max="13" width="24.81640625" style="1" bestFit="1" customWidth="1"/>
    <col min="14" max="14" width="24.81640625" style="1" customWidth="1"/>
    <col min="15" max="18" width="10.6328125" style="1"/>
    <col min="19" max="19" width="21.26953125" style="51" customWidth="1"/>
    <col min="20" max="16384" width="10.6328125" style="1"/>
  </cols>
  <sheetData>
    <row r="1" spans="1:20" ht="18.75" thickBot="1" x14ac:dyDescent="0.3">
      <c r="A1" s="2" t="s">
        <v>47</v>
      </c>
      <c r="B1" s="19">
        <v>1.06</v>
      </c>
    </row>
    <row r="2" spans="1:20" x14ac:dyDescent="0.25">
      <c r="A2" s="3" t="s">
        <v>0</v>
      </c>
      <c r="C2" s="3"/>
      <c r="D2" s="3"/>
      <c r="H2" s="39" t="s">
        <v>70</v>
      </c>
      <c r="M2" s="2" t="s">
        <v>108</v>
      </c>
      <c r="N2" s="121" t="s">
        <v>109</v>
      </c>
    </row>
    <row r="3" spans="1:20" x14ac:dyDescent="0.25">
      <c r="A3" s="3" t="s">
        <v>1</v>
      </c>
      <c r="C3" s="3"/>
      <c r="D3" s="3"/>
      <c r="H3" s="39" t="s">
        <v>74</v>
      </c>
      <c r="M3" s="2"/>
      <c r="N3" s="122" t="s">
        <v>110</v>
      </c>
    </row>
    <row r="4" spans="1:20" x14ac:dyDescent="0.25">
      <c r="A4" s="3" t="s">
        <v>2</v>
      </c>
      <c r="C4" s="4">
        <f>2.22*10^12</f>
        <v>2220000000000</v>
      </c>
      <c r="D4" s="4"/>
      <c r="E4" s="1"/>
      <c r="F4" s="2"/>
      <c r="H4" s="38" t="s">
        <v>77</v>
      </c>
      <c r="M4" s="54"/>
      <c r="N4" s="123" t="s">
        <v>111</v>
      </c>
    </row>
    <row r="5" spans="1:20" x14ac:dyDescent="0.25">
      <c r="A5" s="3" t="s">
        <v>4</v>
      </c>
      <c r="C5" s="3"/>
      <c r="D5" s="3"/>
      <c r="E5" s="1"/>
      <c r="F5" s="2"/>
      <c r="G5" s="4"/>
      <c r="H5" s="1"/>
      <c r="M5" s="54"/>
      <c r="N5" s="124" t="s">
        <v>113</v>
      </c>
    </row>
    <row r="6" spans="1:20" ht="18.75" thickBot="1" x14ac:dyDescent="0.3">
      <c r="E6" s="1"/>
      <c r="F6" s="2"/>
      <c r="G6" s="4"/>
      <c r="H6" s="1"/>
      <c r="M6" s="54"/>
      <c r="N6" s="125" t="s">
        <v>112</v>
      </c>
    </row>
    <row r="7" spans="1:20" ht="18.75" thickBot="1" x14ac:dyDescent="0.3"/>
    <row r="8" spans="1:20" s="16" customFormat="1" ht="40.5" customHeight="1" thickBot="1" x14ac:dyDescent="0.35">
      <c r="A8" s="17" t="s">
        <v>43</v>
      </c>
      <c r="B8" s="18" t="s">
        <v>6</v>
      </c>
      <c r="C8" s="36" t="s">
        <v>34</v>
      </c>
      <c r="D8" s="18" t="s">
        <v>46</v>
      </c>
      <c r="E8" s="18" t="s">
        <v>7</v>
      </c>
      <c r="F8" s="18" t="s">
        <v>5</v>
      </c>
      <c r="G8" s="18" t="s">
        <v>3</v>
      </c>
      <c r="H8" s="18" t="s">
        <v>44</v>
      </c>
      <c r="I8" s="18" t="s">
        <v>42</v>
      </c>
      <c r="J8" s="18" t="s">
        <v>41</v>
      </c>
      <c r="K8" s="18" t="s">
        <v>8</v>
      </c>
      <c r="L8" s="18" t="s">
        <v>9</v>
      </c>
      <c r="M8" s="18" t="s">
        <v>102</v>
      </c>
      <c r="N8" s="18" t="s">
        <v>103</v>
      </c>
      <c r="O8" s="16" t="s">
        <v>70</v>
      </c>
      <c r="P8" s="30" t="s">
        <v>35</v>
      </c>
      <c r="Q8" s="30" t="s">
        <v>7</v>
      </c>
      <c r="R8" s="30" t="s">
        <v>78</v>
      </c>
      <c r="S8" s="31" t="s">
        <v>36</v>
      </c>
      <c r="T8" s="30" t="s">
        <v>37</v>
      </c>
    </row>
    <row r="9" spans="1:20" s="10" customFormat="1" x14ac:dyDescent="0.25">
      <c r="A9" s="34">
        <v>1190</v>
      </c>
      <c r="B9" s="34" t="s">
        <v>11</v>
      </c>
      <c r="C9" s="35">
        <v>2</v>
      </c>
      <c r="D9" s="34">
        <v>19</v>
      </c>
      <c r="E9" s="34">
        <v>5</v>
      </c>
      <c r="F9" s="6" t="s">
        <v>10</v>
      </c>
      <c r="G9" s="32">
        <v>55770</v>
      </c>
      <c r="H9" s="7">
        <v>2004</v>
      </c>
      <c r="I9" s="6">
        <v>2.5000000000000001E-4</v>
      </c>
      <c r="J9" s="6">
        <f t="shared" ref="J9:J25" si="0">G9/I9</f>
        <v>223080000</v>
      </c>
      <c r="K9" s="6">
        <v>12</v>
      </c>
      <c r="L9" s="6">
        <v>1</v>
      </c>
      <c r="M9" s="8" t="s">
        <v>12</v>
      </c>
      <c r="N9" s="88"/>
      <c r="P9" s="30" t="s">
        <v>30</v>
      </c>
      <c r="Q9" s="30">
        <v>5</v>
      </c>
      <c r="R9" s="30"/>
      <c r="S9" s="52">
        <f>AVERAGE(M48:M50)</f>
        <v>1.6959262450695203</v>
      </c>
      <c r="T9" s="30">
        <f>STDEV(M48:M50)</f>
        <v>9.3085386275228443E-2</v>
      </c>
    </row>
    <row r="10" spans="1:20" s="10" customFormat="1" x14ac:dyDescent="0.25">
      <c r="A10" s="34">
        <v>1191</v>
      </c>
      <c r="B10" s="34" t="s">
        <v>13</v>
      </c>
      <c r="C10" s="35">
        <v>2</v>
      </c>
      <c r="D10" s="34">
        <v>19</v>
      </c>
      <c r="E10" s="34">
        <v>5</v>
      </c>
      <c r="F10" s="6" t="s">
        <v>10</v>
      </c>
      <c r="G10" s="32">
        <v>54630</v>
      </c>
      <c r="H10" s="7">
        <v>2004</v>
      </c>
      <c r="I10" s="6">
        <v>2.5000000000000001E-4</v>
      </c>
      <c r="J10" s="6">
        <f t="shared" si="0"/>
        <v>218520000</v>
      </c>
      <c r="K10" s="6">
        <v>12</v>
      </c>
      <c r="L10" s="6">
        <v>1</v>
      </c>
      <c r="M10" s="8" t="s">
        <v>12</v>
      </c>
      <c r="N10" s="88"/>
      <c r="P10" s="30" t="s">
        <v>30</v>
      </c>
      <c r="Q10" s="30">
        <v>5</v>
      </c>
      <c r="R10" s="30" t="s">
        <v>79</v>
      </c>
      <c r="S10" s="52">
        <f>AVERAGE(M51:M53)</f>
        <v>0.60028055976529215</v>
      </c>
      <c r="T10" s="30">
        <f>STDEV(M51:M53)</f>
        <v>0.22659516480528366</v>
      </c>
    </row>
    <row r="11" spans="1:20" s="10" customFormat="1" x14ac:dyDescent="0.25">
      <c r="A11" s="34">
        <v>1192</v>
      </c>
      <c r="B11" s="34" t="s">
        <v>14</v>
      </c>
      <c r="C11" s="35">
        <v>2</v>
      </c>
      <c r="D11" s="34">
        <v>19</v>
      </c>
      <c r="E11" s="34">
        <v>5</v>
      </c>
      <c r="F11" s="6" t="s">
        <v>10</v>
      </c>
      <c r="G11" s="32">
        <v>61507</v>
      </c>
      <c r="H11" s="7">
        <v>2004</v>
      </c>
      <c r="I11" s="6">
        <v>2.5000000000000001E-4</v>
      </c>
      <c r="J11" s="6">
        <f t="shared" si="0"/>
        <v>246028000</v>
      </c>
      <c r="K11" s="6">
        <v>12</v>
      </c>
      <c r="L11" s="6">
        <v>1</v>
      </c>
      <c r="M11" s="8" t="s">
        <v>12</v>
      </c>
      <c r="N11" s="88"/>
      <c r="P11" s="30" t="s">
        <v>30</v>
      </c>
      <c r="Q11" s="30">
        <v>25</v>
      </c>
      <c r="R11" s="30"/>
      <c r="S11" s="52">
        <f>AVERAGE(M54:M56)</f>
        <v>1.7550677098406817</v>
      </c>
      <c r="T11" s="30">
        <f>STDEV(M54:M56)</f>
        <v>8.712471873086769E-2</v>
      </c>
    </row>
    <row r="12" spans="1:20" s="10" customFormat="1" x14ac:dyDescent="0.25">
      <c r="A12" s="34">
        <v>1193</v>
      </c>
      <c r="B12" s="34" t="s">
        <v>49</v>
      </c>
      <c r="C12" s="35">
        <v>2</v>
      </c>
      <c r="D12" s="34">
        <v>19</v>
      </c>
      <c r="E12" s="34">
        <v>5</v>
      </c>
      <c r="F12" s="6" t="s">
        <v>10</v>
      </c>
      <c r="G12" s="32">
        <v>60749</v>
      </c>
      <c r="H12" s="7">
        <v>2004</v>
      </c>
      <c r="I12" s="6">
        <v>2.5000000000000001E-4</v>
      </c>
      <c r="J12" s="6">
        <f t="shared" si="0"/>
        <v>242996000</v>
      </c>
      <c r="K12" s="6">
        <v>12</v>
      </c>
      <c r="L12" s="6">
        <v>1</v>
      </c>
      <c r="M12" s="8" t="s">
        <v>12</v>
      </c>
      <c r="N12" s="88"/>
      <c r="P12" s="30" t="s">
        <v>30</v>
      </c>
      <c r="Q12" s="30">
        <v>25</v>
      </c>
      <c r="R12" s="30" t="s">
        <v>79</v>
      </c>
      <c r="S12" s="52">
        <f>AVERAGE(M57:M59)</f>
        <v>1.2234006533395752</v>
      </c>
      <c r="T12" s="30">
        <f>STDEV(M57:M59)</f>
        <v>4.6398022290655871E-2</v>
      </c>
    </row>
    <row r="13" spans="1:20" s="10" customFormat="1" x14ac:dyDescent="0.25">
      <c r="A13" s="34">
        <v>1194</v>
      </c>
      <c r="B13" s="34" t="s">
        <v>50</v>
      </c>
      <c r="C13" s="35">
        <v>2</v>
      </c>
      <c r="D13" s="34">
        <v>19</v>
      </c>
      <c r="E13" s="34">
        <v>5</v>
      </c>
      <c r="F13" s="6" t="s">
        <v>10</v>
      </c>
      <c r="G13" s="32">
        <v>58275</v>
      </c>
      <c r="H13" s="7">
        <v>2004</v>
      </c>
      <c r="I13" s="6">
        <v>2.5000000000000001E-4</v>
      </c>
      <c r="J13" s="6">
        <f t="shared" si="0"/>
        <v>233100000</v>
      </c>
      <c r="K13" s="6">
        <v>12</v>
      </c>
      <c r="L13" s="6">
        <v>1</v>
      </c>
      <c r="M13" s="8" t="s">
        <v>12</v>
      </c>
      <c r="N13" s="88"/>
      <c r="P13" s="30" t="s">
        <v>30</v>
      </c>
      <c r="Q13" s="30">
        <v>45</v>
      </c>
      <c r="R13" s="30"/>
      <c r="S13" s="52">
        <f>AVERAGE(M60:M62)</f>
        <v>1.976398373450494</v>
      </c>
      <c r="T13" s="30">
        <f>STDEV(M60:M62)</f>
        <v>9.9682188637700078E-2</v>
      </c>
    </row>
    <row r="14" spans="1:20" s="10" customFormat="1" x14ac:dyDescent="0.25">
      <c r="A14" s="34">
        <v>1195</v>
      </c>
      <c r="B14" s="34" t="s">
        <v>51</v>
      </c>
      <c r="C14" s="35">
        <v>2</v>
      </c>
      <c r="D14" s="34">
        <v>19</v>
      </c>
      <c r="E14" s="34">
        <v>5</v>
      </c>
      <c r="F14" s="6" t="s">
        <v>10</v>
      </c>
      <c r="G14" s="32">
        <v>58649</v>
      </c>
      <c r="H14" s="7">
        <v>2004</v>
      </c>
      <c r="I14" s="6">
        <v>2.5000000000000001E-4</v>
      </c>
      <c r="J14" s="6">
        <f t="shared" si="0"/>
        <v>234596000</v>
      </c>
      <c r="K14" s="6">
        <v>12</v>
      </c>
      <c r="L14" s="6">
        <v>1</v>
      </c>
      <c r="M14" s="8" t="s">
        <v>12</v>
      </c>
      <c r="N14" s="88"/>
      <c r="P14" s="30" t="s">
        <v>30</v>
      </c>
      <c r="Q14" s="30">
        <v>45</v>
      </c>
      <c r="R14" s="30" t="s">
        <v>79</v>
      </c>
      <c r="S14" s="52">
        <f>AVERAGE(M63:M65)</f>
        <v>1.2253562803123632</v>
      </c>
      <c r="T14" s="30">
        <f>STDEV(M63:M65)</f>
        <v>9.4872838847943661E-2</v>
      </c>
    </row>
    <row r="15" spans="1:20" s="10" customFormat="1" x14ac:dyDescent="0.25">
      <c r="A15" s="34">
        <v>1196</v>
      </c>
      <c r="B15" s="34" t="s">
        <v>15</v>
      </c>
      <c r="C15" s="35">
        <v>2</v>
      </c>
      <c r="D15" s="34">
        <v>19</v>
      </c>
      <c r="E15" s="34">
        <v>25</v>
      </c>
      <c r="F15" s="6" t="s">
        <v>10</v>
      </c>
      <c r="G15" s="32">
        <v>61114</v>
      </c>
      <c r="H15" s="7">
        <v>2005</v>
      </c>
      <c r="I15" s="6">
        <v>2.5000000000000001E-4</v>
      </c>
      <c r="J15" s="6">
        <f t="shared" si="0"/>
        <v>244456000</v>
      </c>
      <c r="K15" s="6">
        <v>12</v>
      </c>
      <c r="L15" s="6">
        <v>1</v>
      </c>
      <c r="M15" s="8" t="s">
        <v>12</v>
      </c>
      <c r="N15" s="88"/>
      <c r="P15" s="30" t="s">
        <v>30</v>
      </c>
      <c r="Q15" s="30">
        <v>75</v>
      </c>
      <c r="R15" s="30"/>
      <c r="S15" s="52">
        <f>AVERAGE(M66:M68)</f>
        <v>1.2871935900759472</v>
      </c>
      <c r="T15" s="30">
        <f>STDEV(M66:M68)</f>
        <v>7.1559869536381632E-2</v>
      </c>
    </row>
    <row r="16" spans="1:20" s="10" customFormat="1" x14ac:dyDescent="0.25">
      <c r="A16" s="34">
        <v>1197</v>
      </c>
      <c r="B16" s="34" t="s">
        <v>16</v>
      </c>
      <c r="C16" s="35">
        <v>2</v>
      </c>
      <c r="D16" s="34">
        <v>19</v>
      </c>
      <c r="E16" s="34">
        <v>25</v>
      </c>
      <c r="F16" s="6" t="s">
        <v>10</v>
      </c>
      <c r="G16" s="32">
        <v>60723</v>
      </c>
      <c r="H16" s="7">
        <v>2005</v>
      </c>
      <c r="I16" s="6">
        <v>2.5000000000000001E-4</v>
      </c>
      <c r="J16" s="6">
        <f t="shared" si="0"/>
        <v>242892000</v>
      </c>
      <c r="K16" s="6">
        <v>12</v>
      </c>
      <c r="L16" s="6">
        <v>1</v>
      </c>
      <c r="M16" s="8" t="s">
        <v>12</v>
      </c>
      <c r="N16" s="88"/>
      <c r="P16" s="30" t="s">
        <v>30</v>
      </c>
      <c r="Q16" s="30">
        <v>75</v>
      </c>
      <c r="R16" s="30" t="s">
        <v>79</v>
      </c>
      <c r="S16" s="52">
        <f>AVERAGE(M69:M71)</f>
        <v>0.57253725864752025</v>
      </c>
      <c r="T16" s="30">
        <f>STDEV(M69:M71)</f>
        <v>0.11290186185238714</v>
      </c>
    </row>
    <row r="17" spans="1:20" s="10" customFormat="1" x14ac:dyDescent="0.25">
      <c r="A17" s="34">
        <v>1198</v>
      </c>
      <c r="B17" s="34" t="s">
        <v>17</v>
      </c>
      <c r="C17" s="35">
        <v>2</v>
      </c>
      <c r="D17" s="34">
        <v>19</v>
      </c>
      <c r="E17" s="34">
        <v>25</v>
      </c>
      <c r="F17" s="6" t="s">
        <v>10</v>
      </c>
      <c r="G17" s="32">
        <v>60598</v>
      </c>
      <c r="H17" s="7">
        <v>2005</v>
      </c>
      <c r="I17" s="6">
        <v>2.5000000000000001E-4</v>
      </c>
      <c r="J17" s="6">
        <f t="shared" si="0"/>
        <v>242392000</v>
      </c>
      <c r="K17" s="6">
        <v>12</v>
      </c>
      <c r="L17" s="6">
        <v>1</v>
      </c>
      <c r="M17" s="8" t="s">
        <v>12</v>
      </c>
      <c r="N17" s="88"/>
      <c r="P17" s="30" t="s">
        <v>30</v>
      </c>
      <c r="Q17" s="30">
        <v>100</v>
      </c>
      <c r="R17" s="30"/>
      <c r="S17" s="52">
        <f>AVERAGE(M72:M74)</f>
        <v>0.81568064876552271</v>
      </c>
      <c r="T17" s="30">
        <f>STDEV(M72:M74)</f>
        <v>8.4083000293589547E-2</v>
      </c>
    </row>
    <row r="18" spans="1:20" s="10" customFormat="1" x14ac:dyDescent="0.25">
      <c r="A18" s="34">
        <v>1199</v>
      </c>
      <c r="B18" s="34" t="s">
        <v>52</v>
      </c>
      <c r="C18" s="35">
        <v>2</v>
      </c>
      <c r="D18" s="34">
        <v>19</v>
      </c>
      <c r="E18" s="34">
        <v>25</v>
      </c>
      <c r="F18" s="6" t="s">
        <v>10</v>
      </c>
      <c r="G18" s="32">
        <v>53599</v>
      </c>
      <c r="H18" s="7">
        <v>2005</v>
      </c>
      <c r="I18" s="6">
        <v>2.5000000000000001E-4</v>
      </c>
      <c r="J18" s="6">
        <f t="shared" si="0"/>
        <v>214396000</v>
      </c>
      <c r="K18" s="6">
        <v>12</v>
      </c>
      <c r="L18" s="6">
        <v>1</v>
      </c>
      <c r="M18" s="8" t="s">
        <v>12</v>
      </c>
      <c r="N18" s="88"/>
      <c r="P18" s="30" t="s">
        <v>30</v>
      </c>
      <c r="Q18" s="30">
        <v>100</v>
      </c>
      <c r="R18" s="30" t="s">
        <v>79</v>
      </c>
      <c r="S18" s="52">
        <f>AVERAGE(M75:M77)</f>
        <v>0.481306714041774</v>
      </c>
      <c r="T18" s="30">
        <f>STDEV(M75:M77)</f>
        <v>6.7010511151809615E-2</v>
      </c>
    </row>
    <row r="19" spans="1:20" s="10" customFormat="1" x14ac:dyDescent="0.25">
      <c r="A19" s="34">
        <v>1200</v>
      </c>
      <c r="B19" s="34" t="s">
        <v>53</v>
      </c>
      <c r="C19" s="35">
        <v>2</v>
      </c>
      <c r="D19" s="34">
        <v>19</v>
      </c>
      <c r="E19" s="34">
        <v>25</v>
      </c>
      <c r="F19" s="6" t="s">
        <v>10</v>
      </c>
      <c r="G19" s="32">
        <v>55813</v>
      </c>
      <c r="H19" s="7">
        <v>2005</v>
      </c>
      <c r="I19" s="6">
        <v>2.5000000000000001E-4</v>
      </c>
      <c r="J19" s="6">
        <f t="shared" si="0"/>
        <v>223252000</v>
      </c>
      <c r="K19" s="6">
        <v>12</v>
      </c>
      <c r="L19" s="6">
        <v>1</v>
      </c>
      <c r="M19" s="8" t="s">
        <v>12</v>
      </c>
      <c r="N19" s="88"/>
      <c r="P19" s="30" t="s">
        <v>30</v>
      </c>
      <c r="Q19" s="30">
        <v>125</v>
      </c>
      <c r="R19" s="48"/>
      <c r="S19" s="52">
        <f>AVERAGE(M78:M80)</f>
        <v>0.44243335160404745</v>
      </c>
      <c r="T19" s="30">
        <f>STDEV(M78:M80)</f>
        <v>8.3838449979585592E-3</v>
      </c>
    </row>
    <row r="20" spans="1:20" s="10" customFormat="1" x14ac:dyDescent="0.25">
      <c r="A20" s="34">
        <v>1201</v>
      </c>
      <c r="B20" s="34" t="s">
        <v>54</v>
      </c>
      <c r="C20" s="35">
        <v>2</v>
      </c>
      <c r="D20" s="34">
        <v>19</v>
      </c>
      <c r="E20" s="34">
        <v>25</v>
      </c>
      <c r="F20" s="6" t="s">
        <v>10</v>
      </c>
      <c r="G20" s="32">
        <v>59599</v>
      </c>
      <c r="H20" s="7">
        <v>2005</v>
      </c>
      <c r="I20" s="6">
        <v>2.5000000000000001E-4</v>
      </c>
      <c r="J20" s="6">
        <f t="shared" si="0"/>
        <v>238396000</v>
      </c>
      <c r="K20" s="6">
        <v>12</v>
      </c>
      <c r="L20" s="6">
        <v>1</v>
      </c>
      <c r="M20" s="8" t="s">
        <v>12</v>
      </c>
      <c r="N20" s="88"/>
      <c r="P20" s="30" t="s">
        <v>30</v>
      </c>
      <c r="Q20" s="30">
        <v>125</v>
      </c>
      <c r="R20" s="30" t="s">
        <v>79</v>
      </c>
      <c r="S20" s="52">
        <f>AVERAGE(M81:M83)</f>
        <v>0.3287801789198333</v>
      </c>
      <c r="T20" s="30">
        <f>STDEV(M81:M83)</f>
        <v>2.9406960384861649E-2</v>
      </c>
    </row>
    <row r="21" spans="1:20" s="10" customFormat="1" x14ac:dyDescent="0.25">
      <c r="A21" s="34">
        <v>1202</v>
      </c>
      <c r="B21" s="34" t="s">
        <v>18</v>
      </c>
      <c r="C21" s="35">
        <v>2</v>
      </c>
      <c r="D21" s="34">
        <v>19</v>
      </c>
      <c r="E21" s="34">
        <v>45</v>
      </c>
      <c r="F21" s="6" t="s">
        <v>10</v>
      </c>
      <c r="G21" s="32">
        <v>60931</v>
      </c>
      <c r="H21" s="7">
        <v>2001</v>
      </c>
      <c r="I21" s="6">
        <v>2.5000000000000001E-4</v>
      </c>
      <c r="J21" s="6">
        <f t="shared" si="0"/>
        <v>243724000</v>
      </c>
      <c r="K21" s="6">
        <v>12</v>
      </c>
      <c r="L21" s="6">
        <v>1</v>
      </c>
      <c r="M21" s="8" t="s">
        <v>12</v>
      </c>
      <c r="N21" s="88"/>
      <c r="P21" s="11"/>
      <c r="Q21" s="11"/>
      <c r="R21" s="11"/>
      <c r="S21" s="11"/>
      <c r="T21" s="11"/>
    </row>
    <row r="22" spans="1:20" s="10" customFormat="1" x14ac:dyDescent="0.25">
      <c r="A22" s="34">
        <v>1203</v>
      </c>
      <c r="B22" s="34" t="s">
        <v>19</v>
      </c>
      <c r="C22" s="35">
        <v>2</v>
      </c>
      <c r="D22" s="34">
        <v>19</v>
      </c>
      <c r="E22" s="34">
        <v>45</v>
      </c>
      <c r="F22" s="6" t="s">
        <v>10</v>
      </c>
      <c r="G22" s="32">
        <v>61814</v>
      </c>
      <c r="H22" s="7">
        <v>2001</v>
      </c>
      <c r="I22" s="6">
        <v>2.5000000000000001E-4</v>
      </c>
      <c r="J22" s="6">
        <f t="shared" si="0"/>
        <v>247256000</v>
      </c>
      <c r="K22" s="6">
        <v>12</v>
      </c>
      <c r="L22" s="6">
        <v>1</v>
      </c>
      <c r="M22" s="8" t="s">
        <v>12</v>
      </c>
      <c r="N22" s="88"/>
      <c r="P22" s="30" t="s">
        <v>40</v>
      </c>
      <c r="Q22" s="30">
        <v>5</v>
      </c>
      <c r="R22" s="30"/>
      <c r="S22" s="52">
        <f>AVERAGE(M87:M89)</f>
        <v>0.12242702849268977</v>
      </c>
      <c r="T22" s="30">
        <f>STDEV(M87:M89)</f>
        <v>5.5872621562743252E-2</v>
      </c>
    </row>
    <row r="23" spans="1:20" s="10" customFormat="1" x14ac:dyDescent="0.25">
      <c r="A23" s="34">
        <v>1204</v>
      </c>
      <c r="B23" s="34" t="s">
        <v>20</v>
      </c>
      <c r="C23" s="35">
        <v>2</v>
      </c>
      <c r="D23" s="34">
        <v>19</v>
      </c>
      <c r="E23" s="34">
        <v>45</v>
      </c>
      <c r="F23" s="6" t="s">
        <v>10</v>
      </c>
      <c r="G23" s="32">
        <v>60117</v>
      </c>
      <c r="H23" s="7">
        <v>2001</v>
      </c>
      <c r="I23" s="6">
        <v>2.5000000000000001E-4</v>
      </c>
      <c r="J23" s="6">
        <f t="shared" si="0"/>
        <v>240468000</v>
      </c>
      <c r="K23" s="6">
        <v>12</v>
      </c>
      <c r="L23" s="6">
        <v>1</v>
      </c>
      <c r="M23" s="8" t="s">
        <v>12</v>
      </c>
      <c r="N23" s="88"/>
      <c r="P23" s="30" t="s">
        <v>40</v>
      </c>
      <c r="Q23" s="30">
        <v>5</v>
      </c>
      <c r="R23" s="30" t="s">
        <v>79</v>
      </c>
      <c r="S23" s="52">
        <f>AVERAGE(M90:M92)</f>
        <v>3.9797907472544192E-2</v>
      </c>
      <c r="T23" s="30">
        <f>STDEV(M90:M92)</f>
        <v>5.5282019996742218E-3</v>
      </c>
    </row>
    <row r="24" spans="1:20" s="10" customFormat="1" x14ac:dyDescent="0.25">
      <c r="A24" s="34">
        <v>1205</v>
      </c>
      <c r="B24" s="34" t="s">
        <v>55</v>
      </c>
      <c r="C24" s="35">
        <v>2</v>
      </c>
      <c r="D24" s="34">
        <v>19</v>
      </c>
      <c r="E24" s="34">
        <v>45</v>
      </c>
      <c r="F24" s="6" t="s">
        <v>10</v>
      </c>
      <c r="G24" s="32">
        <v>51515</v>
      </c>
      <c r="H24" s="7">
        <v>2001</v>
      </c>
      <c r="I24" s="6">
        <v>2.5000000000000001E-4</v>
      </c>
      <c r="J24" s="6">
        <f t="shared" si="0"/>
        <v>206060000</v>
      </c>
      <c r="K24" s="6">
        <v>12</v>
      </c>
      <c r="L24" s="6">
        <v>1</v>
      </c>
      <c r="M24" s="8" t="s">
        <v>12</v>
      </c>
      <c r="N24" s="88"/>
      <c r="P24" s="30" t="s">
        <v>40</v>
      </c>
      <c r="Q24" s="30">
        <v>25</v>
      </c>
      <c r="R24" s="30"/>
      <c r="S24" s="52">
        <f>AVERAGE(M93:M95)</f>
        <v>0.14291104746372729</v>
      </c>
      <c r="T24" s="30">
        <f>STDEV(M93:M95)</f>
        <v>1.1055052336957999E-2</v>
      </c>
    </row>
    <row r="25" spans="1:20" s="10" customFormat="1" x14ac:dyDescent="0.25">
      <c r="A25" s="34">
        <v>1206</v>
      </c>
      <c r="B25" s="34" t="s">
        <v>56</v>
      </c>
      <c r="C25" s="35">
        <v>2</v>
      </c>
      <c r="D25" s="34">
        <v>19</v>
      </c>
      <c r="E25" s="34">
        <v>45</v>
      </c>
      <c r="F25" s="6" t="s">
        <v>10</v>
      </c>
      <c r="G25" s="32">
        <v>63770</v>
      </c>
      <c r="H25" s="7">
        <v>2001</v>
      </c>
      <c r="I25" s="6">
        <v>2.5000000000000001E-4</v>
      </c>
      <c r="J25" s="6">
        <f t="shared" si="0"/>
        <v>255080000</v>
      </c>
      <c r="K25" s="6">
        <v>12</v>
      </c>
      <c r="L25" s="6">
        <v>1</v>
      </c>
      <c r="M25" s="8" t="s">
        <v>12</v>
      </c>
      <c r="N25" s="88"/>
      <c r="P25" s="30" t="s">
        <v>40</v>
      </c>
      <c r="Q25" s="30">
        <v>25</v>
      </c>
      <c r="R25" s="30" t="s">
        <v>79</v>
      </c>
      <c r="S25" s="52">
        <f>AVERAGE(M96:M98)</f>
        <v>0.10293469669031215</v>
      </c>
      <c r="T25" s="30">
        <f>STDEV(M96:M98)</f>
        <v>3.9317815093033474E-3</v>
      </c>
    </row>
    <row r="26" spans="1:20" s="10" customFormat="1" x14ac:dyDescent="0.25">
      <c r="A26" s="34">
        <v>1207</v>
      </c>
      <c r="B26" s="34" t="s">
        <v>57</v>
      </c>
      <c r="C26" s="35">
        <v>2</v>
      </c>
      <c r="D26" s="34">
        <v>19</v>
      </c>
      <c r="E26" s="34">
        <v>45</v>
      </c>
      <c r="F26" s="6" t="s">
        <v>10</v>
      </c>
      <c r="G26" s="32">
        <v>55129</v>
      </c>
      <c r="H26" s="7">
        <v>2001</v>
      </c>
      <c r="I26" s="6">
        <v>2.5000000000000001E-4</v>
      </c>
      <c r="J26" s="6">
        <f>G26/I26</f>
        <v>220516000</v>
      </c>
      <c r="K26" s="6">
        <v>12</v>
      </c>
      <c r="L26" s="6">
        <v>1</v>
      </c>
      <c r="M26" s="8" t="s">
        <v>12</v>
      </c>
      <c r="N26" s="88"/>
      <c r="P26" s="30" t="s">
        <v>40</v>
      </c>
      <c r="Q26" s="30">
        <v>45</v>
      </c>
      <c r="R26" s="30"/>
      <c r="S26" s="53">
        <f>AVERAGE(M99:M101)</f>
        <v>0.14476337631808836</v>
      </c>
      <c r="T26" s="21">
        <f>STDEV(M99:M101)</f>
        <v>3.4409941011164048E-2</v>
      </c>
    </row>
    <row r="27" spans="1:20" s="11" customFormat="1" x14ac:dyDescent="0.25">
      <c r="A27" s="7">
        <v>1208</v>
      </c>
      <c r="B27" s="7" t="s">
        <v>21</v>
      </c>
      <c r="C27" s="7">
        <v>2</v>
      </c>
      <c r="D27" s="34">
        <v>19</v>
      </c>
      <c r="E27" s="7">
        <v>75</v>
      </c>
      <c r="F27" s="6" t="s">
        <v>10</v>
      </c>
      <c r="G27" s="32">
        <v>59378</v>
      </c>
      <c r="H27" s="7">
        <v>2009</v>
      </c>
      <c r="I27" s="6">
        <v>2.5000000000000001E-4</v>
      </c>
      <c r="J27" s="6">
        <f t="shared" ref="J27:J44" si="1">G27/I27</f>
        <v>237512000</v>
      </c>
      <c r="K27" s="6">
        <v>12</v>
      </c>
      <c r="L27" s="6">
        <v>1</v>
      </c>
      <c r="M27" s="8" t="s">
        <v>12</v>
      </c>
      <c r="N27" s="88"/>
      <c r="P27" s="30" t="s">
        <v>40</v>
      </c>
      <c r="Q27" s="30">
        <v>45</v>
      </c>
      <c r="R27" s="30" t="s">
        <v>79</v>
      </c>
      <c r="S27" s="53">
        <f>AVERAGE(M102:M104)</f>
        <v>0.10398424890475617</v>
      </c>
      <c r="T27" s="21">
        <f>STDEV(M102:M104)</f>
        <v>1.160631888085261E-2</v>
      </c>
    </row>
    <row r="28" spans="1:20" s="11" customFormat="1" x14ac:dyDescent="0.25">
      <c r="A28" s="7">
        <v>1209</v>
      </c>
      <c r="B28" s="7" t="s">
        <v>22</v>
      </c>
      <c r="C28" s="7">
        <v>2</v>
      </c>
      <c r="D28" s="34">
        <v>19</v>
      </c>
      <c r="E28" s="7">
        <v>75</v>
      </c>
      <c r="F28" s="6" t="s">
        <v>10</v>
      </c>
      <c r="G28" s="32">
        <v>54469</v>
      </c>
      <c r="H28" s="7">
        <v>2009</v>
      </c>
      <c r="I28" s="6">
        <v>2.5000000000000001E-4</v>
      </c>
      <c r="J28" s="6">
        <f t="shared" si="1"/>
        <v>217876000</v>
      </c>
      <c r="K28" s="6">
        <v>12</v>
      </c>
      <c r="L28" s="6">
        <v>1</v>
      </c>
      <c r="M28" s="8" t="s">
        <v>12</v>
      </c>
      <c r="N28" s="88"/>
      <c r="P28" s="30" t="s">
        <v>40</v>
      </c>
      <c r="Q28" s="30">
        <v>75</v>
      </c>
      <c r="R28" s="30"/>
      <c r="S28" s="53">
        <f>AVERAGE(M105:M107)</f>
        <v>0.10943879916560939</v>
      </c>
      <c r="T28" s="21">
        <f>STDEV(M105:M107)</f>
        <v>2.6654840058116971E-3</v>
      </c>
    </row>
    <row r="29" spans="1:20" s="11" customFormat="1" x14ac:dyDescent="0.25">
      <c r="A29" s="7">
        <v>1210</v>
      </c>
      <c r="B29" s="7" t="s">
        <v>23</v>
      </c>
      <c r="C29" s="7">
        <v>2</v>
      </c>
      <c r="D29" s="34">
        <v>19</v>
      </c>
      <c r="E29" s="7">
        <v>75</v>
      </c>
      <c r="F29" s="6" t="s">
        <v>10</v>
      </c>
      <c r="G29" s="32">
        <v>56074</v>
      </c>
      <c r="H29" s="7">
        <v>2009</v>
      </c>
      <c r="I29" s="6">
        <v>2.5000000000000001E-4</v>
      </c>
      <c r="J29" s="6">
        <f t="shared" si="1"/>
        <v>224296000</v>
      </c>
      <c r="K29" s="6">
        <v>12</v>
      </c>
      <c r="L29" s="6">
        <v>1</v>
      </c>
      <c r="M29" s="8" t="s">
        <v>12</v>
      </c>
      <c r="N29" s="88"/>
      <c r="P29" s="30" t="s">
        <v>40</v>
      </c>
      <c r="Q29" s="30">
        <v>75</v>
      </c>
      <c r="R29" s="30" t="s">
        <v>79</v>
      </c>
      <c r="S29" s="53">
        <f>AVERAGE(M108:M110)</f>
        <v>3.7872259144496483E-2</v>
      </c>
      <c r="T29" s="21">
        <f>STDEV(M108:M110)</f>
        <v>4.0318844256911355E-3</v>
      </c>
    </row>
    <row r="30" spans="1:20" s="11" customFormat="1" x14ac:dyDescent="0.25">
      <c r="A30" s="7">
        <v>1211</v>
      </c>
      <c r="B30" s="7" t="s">
        <v>58</v>
      </c>
      <c r="C30" s="7">
        <v>2</v>
      </c>
      <c r="D30" s="34">
        <v>19</v>
      </c>
      <c r="E30" s="7">
        <v>75</v>
      </c>
      <c r="F30" s="6" t="s">
        <v>10</v>
      </c>
      <c r="G30" s="32">
        <v>59945</v>
      </c>
      <c r="H30" s="7">
        <v>2009</v>
      </c>
      <c r="I30" s="6">
        <v>2.5000000000000001E-4</v>
      </c>
      <c r="J30" s="6">
        <f t="shared" si="1"/>
        <v>239780000</v>
      </c>
      <c r="K30" s="6">
        <v>12</v>
      </c>
      <c r="L30" s="6">
        <v>1</v>
      </c>
      <c r="M30" s="8" t="s">
        <v>12</v>
      </c>
      <c r="N30" s="88"/>
      <c r="P30" s="30" t="s">
        <v>40</v>
      </c>
      <c r="Q30" s="30">
        <v>100</v>
      </c>
      <c r="R30" s="30"/>
      <c r="S30" s="53">
        <f>AVERAGE(M111:M113)</f>
        <v>5.6453543675962788E-2</v>
      </c>
      <c r="T30" s="21">
        <f>STDEV(M96:M98)</f>
        <v>3.9317815093033474E-3</v>
      </c>
    </row>
    <row r="31" spans="1:20" s="11" customFormat="1" x14ac:dyDescent="0.25">
      <c r="A31" s="7">
        <v>1212</v>
      </c>
      <c r="B31" s="7" t="s">
        <v>59</v>
      </c>
      <c r="C31" s="7">
        <v>2</v>
      </c>
      <c r="D31" s="34">
        <v>19</v>
      </c>
      <c r="E31" s="7">
        <v>75</v>
      </c>
      <c r="F31" s="6" t="s">
        <v>10</v>
      </c>
      <c r="G31" s="32">
        <v>57615</v>
      </c>
      <c r="H31" s="7">
        <v>2009</v>
      </c>
      <c r="I31" s="6">
        <v>2.5000000000000001E-4</v>
      </c>
      <c r="J31" s="6">
        <f t="shared" si="1"/>
        <v>230460000</v>
      </c>
      <c r="K31" s="6">
        <v>12</v>
      </c>
      <c r="L31" s="6">
        <v>1</v>
      </c>
      <c r="M31" s="8" t="s">
        <v>12</v>
      </c>
      <c r="N31" s="88"/>
      <c r="P31" s="30" t="s">
        <v>40</v>
      </c>
      <c r="Q31" s="30">
        <v>100</v>
      </c>
      <c r="R31" s="30" t="s">
        <v>79</v>
      </c>
      <c r="S31" s="53">
        <f>AVERAGE(M114:M116)</f>
        <v>3.7523564345470307E-2</v>
      </c>
      <c r="T31" s="21">
        <f>STDEV(M111:M113)</f>
        <v>2.3832997607162086E-2</v>
      </c>
    </row>
    <row r="32" spans="1:20" s="11" customFormat="1" x14ac:dyDescent="0.25">
      <c r="A32" s="7">
        <v>1213</v>
      </c>
      <c r="B32" s="7" t="s">
        <v>60</v>
      </c>
      <c r="C32" s="7">
        <v>2</v>
      </c>
      <c r="D32" s="34">
        <v>19</v>
      </c>
      <c r="E32" s="7">
        <v>75</v>
      </c>
      <c r="F32" s="6" t="s">
        <v>10</v>
      </c>
      <c r="G32" s="32">
        <v>59569</v>
      </c>
      <c r="H32" s="7">
        <v>2009</v>
      </c>
      <c r="I32" s="6">
        <v>2.5000000000000001E-4</v>
      </c>
      <c r="J32" s="6">
        <f t="shared" si="1"/>
        <v>238276000</v>
      </c>
      <c r="K32" s="6">
        <v>12</v>
      </c>
      <c r="L32" s="6">
        <v>1</v>
      </c>
      <c r="M32" s="8" t="s">
        <v>12</v>
      </c>
      <c r="N32" s="88"/>
      <c r="P32" s="30" t="s">
        <v>40</v>
      </c>
      <c r="Q32" s="30">
        <v>125</v>
      </c>
      <c r="R32" s="48"/>
      <c r="S32" s="53">
        <f>AVERAGE(M117:M119)</f>
        <v>3.2926173280094166E-2</v>
      </c>
      <c r="T32" s="21">
        <f>STDEV(M114:M116)</f>
        <v>4.8658716702810172E-3</v>
      </c>
    </row>
    <row r="33" spans="1:20" s="11" customFormat="1" x14ac:dyDescent="0.25">
      <c r="A33" s="7">
        <v>1214</v>
      </c>
      <c r="B33" s="7" t="s">
        <v>24</v>
      </c>
      <c r="C33" s="7">
        <v>2</v>
      </c>
      <c r="D33" s="34">
        <v>19</v>
      </c>
      <c r="E33" s="7">
        <v>100</v>
      </c>
      <c r="F33" s="6" t="s">
        <v>10</v>
      </c>
      <c r="G33" s="32">
        <v>61644</v>
      </c>
      <c r="H33" s="7">
        <v>2017</v>
      </c>
      <c r="I33" s="6">
        <v>2.5000000000000001E-4</v>
      </c>
      <c r="J33" s="6">
        <f t="shared" si="1"/>
        <v>246576000</v>
      </c>
      <c r="K33" s="6">
        <v>12</v>
      </c>
      <c r="L33" s="6">
        <v>1</v>
      </c>
      <c r="M33" s="8" t="s">
        <v>12</v>
      </c>
      <c r="N33" s="88"/>
      <c r="P33" s="30" t="s">
        <v>40</v>
      </c>
      <c r="Q33" s="30">
        <v>125</v>
      </c>
      <c r="R33" s="30" t="s">
        <v>79</v>
      </c>
      <c r="S33" s="53">
        <f>AVERAGE(M120:M122)</f>
        <v>2.4346492773366073E-2</v>
      </c>
      <c r="T33" s="21">
        <f>STDEV(M117:M119)</f>
        <v>4.4040038837025522E-3</v>
      </c>
    </row>
    <row r="34" spans="1:20" s="11" customFormat="1" x14ac:dyDescent="0.25">
      <c r="A34" s="7">
        <v>1215</v>
      </c>
      <c r="B34" s="7" t="s">
        <v>25</v>
      </c>
      <c r="C34" s="7">
        <v>2</v>
      </c>
      <c r="D34" s="34">
        <v>19</v>
      </c>
      <c r="E34" s="7">
        <v>100</v>
      </c>
      <c r="F34" s="6" t="s">
        <v>10</v>
      </c>
      <c r="G34" s="32">
        <v>51867</v>
      </c>
      <c r="H34" s="7">
        <v>2017</v>
      </c>
      <c r="I34" s="6">
        <v>2.5000000000000001E-4</v>
      </c>
      <c r="J34" s="6">
        <f t="shared" si="1"/>
        <v>207468000</v>
      </c>
      <c r="K34" s="6">
        <v>12</v>
      </c>
      <c r="L34" s="6">
        <v>1</v>
      </c>
      <c r="M34" s="8" t="s">
        <v>12</v>
      </c>
      <c r="N34" s="88"/>
      <c r="S34" s="49"/>
    </row>
    <row r="35" spans="1:20" s="11" customFormat="1" x14ac:dyDescent="0.25">
      <c r="A35" s="7">
        <v>1216</v>
      </c>
      <c r="B35" s="7" t="s">
        <v>26</v>
      </c>
      <c r="C35" s="7">
        <v>2</v>
      </c>
      <c r="D35" s="34">
        <v>19</v>
      </c>
      <c r="E35" s="7">
        <v>100</v>
      </c>
      <c r="F35" s="6" t="s">
        <v>10</v>
      </c>
      <c r="G35" s="32">
        <v>56906</v>
      </c>
      <c r="H35" s="7">
        <v>2017</v>
      </c>
      <c r="I35" s="6">
        <v>2.5000000000000001E-4</v>
      </c>
      <c r="J35" s="6">
        <f t="shared" si="1"/>
        <v>227624000</v>
      </c>
      <c r="K35" s="6">
        <v>12</v>
      </c>
      <c r="L35" s="6">
        <v>1</v>
      </c>
      <c r="M35" s="8" t="s">
        <v>12</v>
      </c>
      <c r="N35" s="88"/>
      <c r="P35" s="30" t="s">
        <v>40</v>
      </c>
      <c r="Q35" s="30">
        <v>5</v>
      </c>
      <c r="R35" s="30"/>
      <c r="S35" s="52">
        <f>AVERAGE(M126:M128)</f>
        <v>7.0314810636906824E-2</v>
      </c>
      <c r="T35" s="30">
        <f>STDEV(M126:M128)</f>
        <v>5.5977064632257035E-3</v>
      </c>
    </row>
    <row r="36" spans="1:20" s="11" customFormat="1" x14ac:dyDescent="0.25">
      <c r="A36" s="7">
        <v>1217</v>
      </c>
      <c r="B36" s="7" t="s">
        <v>61</v>
      </c>
      <c r="C36" s="7">
        <v>2</v>
      </c>
      <c r="D36" s="34">
        <v>19</v>
      </c>
      <c r="E36" s="7">
        <v>100</v>
      </c>
      <c r="F36" s="6" t="s">
        <v>10</v>
      </c>
      <c r="G36" s="32">
        <v>60471</v>
      </c>
      <c r="H36" s="7">
        <v>2017</v>
      </c>
      <c r="I36" s="6">
        <v>2.5000000000000001E-4</v>
      </c>
      <c r="J36" s="6">
        <f t="shared" si="1"/>
        <v>241884000</v>
      </c>
      <c r="K36" s="6">
        <v>12</v>
      </c>
      <c r="L36" s="6">
        <v>1</v>
      </c>
      <c r="M36" s="8" t="s">
        <v>12</v>
      </c>
      <c r="N36" s="88"/>
      <c r="P36" s="30" t="s">
        <v>40</v>
      </c>
      <c r="Q36" s="30">
        <v>5</v>
      </c>
      <c r="R36" s="30" t="s">
        <v>79</v>
      </c>
      <c r="S36" s="52">
        <f>AVERAGE(M129:M131)</f>
        <v>3.9817272652047632E-2</v>
      </c>
      <c r="T36" s="30">
        <f>STDEV(M129:M131)</f>
        <v>8.162481989621123E-4</v>
      </c>
    </row>
    <row r="37" spans="1:20" s="11" customFormat="1" x14ac:dyDescent="0.25">
      <c r="A37" s="7">
        <v>1218</v>
      </c>
      <c r="B37" s="7" t="s">
        <v>62</v>
      </c>
      <c r="C37" s="7">
        <v>2</v>
      </c>
      <c r="D37" s="34">
        <v>19</v>
      </c>
      <c r="E37" s="7">
        <v>100</v>
      </c>
      <c r="F37" s="6" t="s">
        <v>10</v>
      </c>
      <c r="G37" s="32">
        <v>61465</v>
      </c>
      <c r="H37" s="7">
        <v>2017</v>
      </c>
      <c r="I37" s="6">
        <v>2.5000000000000001E-4</v>
      </c>
      <c r="J37" s="6">
        <f t="shared" si="1"/>
        <v>245860000</v>
      </c>
      <c r="K37" s="6">
        <v>12</v>
      </c>
      <c r="L37" s="6">
        <v>1</v>
      </c>
      <c r="M37" s="8" t="s">
        <v>12</v>
      </c>
      <c r="N37" s="88"/>
      <c r="P37" s="30" t="s">
        <v>40</v>
      </c>
      <c r="Q37" s="30">
        <v>75</v>
      </c>
      <c r="R37" s="30"/>
      <c r="S37" s="53">
        <f>AVERAGE(M132:M134)</f>
        <v>7.4408089518895978E-2</v>
      </c>
      <c r="T37" s="21">
        <f>STDEV(M132:M134)</f>
        <v>7.1420578354555895E-3</v>
      </c>
    </row>
    <row r="38" spans="1:20" s="11" customFormat="1" x14ac:dyDescent="0.25">
      <c r="A38" s="7">
        <v>1219</v>
      </c>
      <c r="B38" s="7" t="s">
        <v>63</v>
      </c>
      <c r="C38" s="7">
        <v>2</v>
      </c>
      <c r="D38" s="34">
        <v>19</v>
      </c>
      <c r="E38" s="7">
        <v>100</v>
      </c>
      <c r="F38" s="6" t="s">
        <v>10</v>
      </c>
      <c r="G38" s="32">
        <v>55614</v>
      </c>
      <c r="H38" s="7">
        <v>2017</v>
      </c>
      <c r="I38" s="6">
        <v>2.5000000000000001E-4</v>
      </c>
      <c r="J38" s="6">
        <f t="shared" si="1"/>
        <v>222456000</v>
      </c>
      <c r="K38" s="6">
        <v>12</v>
      </c>
      <c r="L38" s="6">
        <v>1</v>
      </c>
      <c r="M38" s="8" t="s">
        <v>12</v>
      </c>
      <c r="N38" s="88"/>
      <c r="P38" s="30" t="s">
        <v>40</v>
      </c>
      <c r="Q38" s="30">
        <v>75</v>
      </c>
      <c r="R38" s="30" t="s">
        <v>79</v>
      </c>
      <c r="S38" s="53">
        <f>AVERAGE(M135:M137)</f>
        <v>3.4659821706613497E-2</v>
      </c>
      <c r="T38" s="21">
        <f>STDEV(M135:M137)</f>
        <v>7.5039721136375154E-3</v>
      </c>
    </row>
    <row r="39" spans="1:20" s="11" customFormat="1" x14ac:dyDescent="0.25">
      <c r="A39" s="7">
        <v>1220</v>
      </c>
      <c r="B39" s="7" t="s">
        <v>27</v>
      </c>
      <c r="C39" s="7">
        <v>2</v>
      </c>
      <c r="D39" s="34">
        <v>19</v>
      </c>
      <c r="E39" s="7">
        <v>125</v>
      </c>
      <c r="F39" s="6" t="s">
        <v>10</v>
      </c>
      <c r="G39" s="32">
        <v>57119</v>
      </c>
      <c r="H39" s="6">
        <v>2035</v>
      </c>
      <c r="I39" s="6">
        <v>2.5000000000000001E-4</v>
      </c>
      <c r="J39" s="6">
        <f t="shared" si="1"/>
        <v>228476000</v>
      </c>
      <c r="K39" s="6">
        <v>12</v>
      </c>
      <c r="L39" s="6">
        <v>1</v>
      </c>
      <c r="M39" s="8" t="s">
        <v>12</v>
      </c>
      <c r="N39" s="88"/>
      <c r="P39" s="30" t="s">
        <v>40</v>
      </c>
      <c r="Q39" s="30">
        <v>125</v>
      </c>
      <c r="R39" s="48"/>
      <c r="S39" s="53">
        <f>AVERAGE(M138:M140)</f>
        <v>4.0627549816117374E-2</v>
      </c>
      <c r="T39" s="21">
        <f>STDEV(M138:M140)</f>
        <v>8.5026707181006158E-3</v>
      </c>
    </row>
    <row r="40" spans="1:20" s="11" customFormat="1" x14ac:dyDescent="0.25">
      <c r="A40" s="7">
        <v>1221</v>
      </c>
      <c r="B40" s="7" t="s">
        <v>28</v>
      </c>
      <c r="C40" s="7">
        <v>2</v>
      </c>
      <c r="D40" s="34">
        <v>19</v>
      </c>
      <c r="E40" s="7">
        <v>125</v>
      </c>
      <c r="F40" s="6" t="s">
        <v>10</v>
      </c>
      <c r="G40" s="32">
        <v>62059</v>
      </c>
      <c r="H40" s="6">
        <v>2035</v>
      </c>
      <c r="I40" s="6">
        <v>2.5000000000000001E-4</v>
      </c>
      <c r="J40" s="6">
        <f t="shared" si="1"/>
        <v>248236000</v>
      </c>
      <c r="K40" s="6">
        <v>12</v>
      </c>
      <c r="L40" s="6">
        <v>1</v>
      </c>
      <c r="M40" s="8" t="s">
        <v>12</v>
      </c>
      <c r="N40" s="88"/>
      <c r="P40" s="30" t="s">
        <v>40</v>
      </c>
      <c r="Q40" s="30">
        <v>125</v>
      </c>
      <c r="R40" s="30" t="s">
        <v>79</v>
      </c>
      <c r="S40" s="53">
        <f>AVERAGE(M141:M143)</f>
        <v>2.404806227945069E-2</v>
      </c>
      <c r="T40" s="21">
        <f>STDEV(M141:M143)</f>
        <v>6.8327095812515878E-3</v>
      </c>
    </row>
    <row r="41" spans="1:20" s="11" customFormat="1" x14ac:dyDescent="0.25">
      <c r="A41" s="7">
        <v>1222</v>
      </c>
      <c r="B41" s="7" t="s">
        <v>29</v>
      </c>
      <c r="C41" s="7">
        <v>2</v>
      </c>
      <c r="D41" s="34">
        <v>19</v>
      </c>
      <c r="E41" s="7">
        <v>125</v>
      </c>
      <c r="F41" s="6" t="s">
        <v>10</v>
      </c>
      <c r="G41" s="32">
        <v>60690</v>
      </c>
      <c r="H41" s="6">
        <v>2035</v>
      </c>
      <c r="I41" s="6">
        <v>2.5000000000000001E-4</v>
      </c>
      <c r="J41" s="6">
        <f t="shared" si="1"/>
        <v>242760000</v>
      </c>
      <c r="K41" s="6">
        <v>12</v>
      </c>
      <c r="L41" s="6">
        <v>1</v>
      </c>
      <c r="M41" s="8" t="s">
        <v>12</v>
      </c>
      <c r="N41" s="88"/>
      <c r="S41" s="49"/>
    </row>
    <row r="42" spans="1:20" s="11" customFormat="1" x14ac:dyDescent="0.25">
      <c r="A42" s="7">
        <v>1223</v>
      </c>
      <c r="B42" s="7" t="s">
        <v>64</v>
      </c>
      <c r="C42" s="7">
        <v>2</v>
      </c>
      <c r="D42" s="34">
        <v>19</v>
      </c>
      <c r="E42" s="7">
        <v>125</v>
      </c>
      <c r="F42" s="6" t="s">
        <v>10</v>
      </c>
      <c r="G42" s="32">
        <v>62202</v>
      </c>
      <c r="H42" s="6">
        <v>2035</v>
      </c>
      <c r="I42" s="6">
        <v>2.5000000000000001E-4</v>
      </c>
      <c r="J42" s="6">
        <f t="shared" si="1"/>
        <v>248808000</v>
      </c>
      <c r="K42" s="6">
        <v>12</v>
      </c>
      <c r="L42" s="6">
        <v>1</v>
      </c>
      <c r="M42" s="8" t="s">
        <v>12</v>
      </c>
      <c r="N42" s="88"/>
      <c r="S42" s="49"/>
    </row>
    <row r="43" spans="1:20" s="11" customFormat="1" x14ac:dyDescent="0.25">
      <c r="A43" s="7">
        <v>1224</v>
      </c>
      <c r="B43" s="7" t="s">
        <v>65</v>
      </c>
      <c r="C43" s="7">
        <v>2</v>
      </c>
      <c r="D43" s="34">
        <v>19</v>
      </c>
      <c r="E43" s="7">
        <v>125</v>
      </c>
      <c r="F43" s="6" t="s">
        <v>10</v>
      </c>
      <c r="G43" s="32">
        <v>59601</v>
      </c>
      <c r="H43" s="6">
        <v>2035</v>
      </c>
      <c r="I43" s="6">
        <v>2.5000000000000001E-4</v>
      </c>
      <c r="J43" s="6">
        <f t="shared" si="1"/>
        <v>238404000</v>
      </c>
      <c r="K43" s="6">
        <v>12</v>
      </c>
      <c r="L43" s="6">
        <v>1</v>
      </c>
      <c r="M43" s="8" t="s">
        <v>12</v>
      </c>
      <c r="N43" s="88"/>
      <c r="S43" s="49"/>
    </row>
    <row r="44" spans="1:20" s="11" customFormat="1" x14ac:dyDescent="0.25">
      <c r="A44" s="7">
        <v>1225</v>
      </c>
      <c r="B44" s="7" t="s">
        <v>66</v>
      </c>
      <c r="C44" s="7">
        <v>2</v>
      </c>
      <c r="D44" s="34">
        <v>19</v>
      </c>
      <c r="E44" s="7">
        <v>125</v>
      </c>
      <c r="F44" s="6" t="s">
        <v>10</v>
      </c>
      <c r="G44" s="32">
        <v>57338</v>
      </c>
      <c r="H44" s="6">
        <v>2035</v>
      </c>
      <c r="I44" s="6">
        <v>2.5000000000000001E-4</v>
      </c>
      <c r="J44" s="6">
        <f t="shared" si="1"/>
        <v>229352000</v>
      </c>
      <c r="K44" s="6">
        <v>12</v>
      </c>
      <c r="L44" s="6">
        <v>1</v>
      </c>
      <c r="M44" s="8" t="s">
        <v>12</v>
      </c>
      <c r="N44" s="88"/>
      <c r="S44" s="49"/>
    </row>
    <row r="45" spans="1:20" s="11" customFormat="1" x14ac:dyDescent="0.25">
      <c r="A45" s="5"/>
      <c r="B45" s="5"/>
      <c r="C45" s="5"/>
      <c r="D45" s="5"/>
      <c r="E45" s="5"/>
      <c r="H45" s="5"/>
      <c r="M45" s="12"/>
      <c r="N45" s="12"/>
      <c r="S45" s="49"/>
    </row>
    <row r="46" spans="1:20" s="11" customFormat="1" x14ac:dyDescent="0.25">
      <c r="A46" s="5"/>
      <c r="B46" s="5"/>
      <c r="C46" s="5"/>
      <c r="D46" s="5"/>
      <c r="E46" s="5"/>
      <c r="H46" s="5"/>
      <c r="M46" s="12"/>
      <c r="N46" s="12"/>
      <c r="S46" s="49"/>
    </row>
    <row r="47" spans="1:20" s="11" customFormat="1" x14ac:dyDescent="0.25">
      <c r="A47" s="5"/>
      <c r="B47" s="5"/>
      <c r="C47" s="5"/>
      <c r="D47" s="5"/>
      <c r="E47" s="5"/>
      <c r="H47" s="5"/>
      <c r="M47" s="12"/>
      <c r="N47" s="12"/>
      <c r="S47" s="49"/>
    </row>
    <row r="48" spans="1:20" s="11" customFormat="1" x14ac:dyDescent="0.25">
      <c r="A48" s="13">
        <v>1226</v>
      </c>
      <c r="B48" s="5" t="s">
        <v>11</v>
      </c>
      <c r="C48" s="5">
        <v>2</v>
      </c>
      <c r="D48" s="11">
        <v>19</v>
      </c>
      <c r="E48" s="5">
        <v>5</v>
      </c>
      <c r="F48" s="5" t="s">
        <v>30</v>
      </c>
      <c r="G48" s="11">
        <v>16682</v>
      </c>
      <c r="H48" s="5">
        <v>2004</v>
      </c>
      <c r="I48" s="11">
        <v>0.1</v>
      </c>
      <c r="J48" s="11">
        <f t="shared" ref="J48:J65" si="2">G48/I48</f>
        <v>166820</v>
      </c>
      <c r="K48" s="11">
        <v>16</v>
      </c>
      <c r="L48" s="11">
        <v>1</v>
      </c>
      <c r="M48" s="20">
        <f>(J48/$J$9)*H48*($B$1/L48)</f>
        <v>1.5885140613232922</v>
      </c>
      <c r="N48" s="93">
        <f>M48/K48</f>
        <v>9.9282128832705763E-2</v>
      </c>
    </row>
    <row r="49" spans="1:14" s="11" customFormat="1" x14ac:dyDescent="0.25">
      <c r="A49" s="13">
        <v>1227</v>
      </c>
      <c r="B49" s="5" t="s">
        <v>13</v>
      </c>
      <c r="C49" s="5">
        <v>2</v>
      </c>
      <c r="D49" s="11">
        <v>19</v>
      </c>
      <c r="E49" s="5">
        <v>5</v>
      </c>
      <c r="F49" s="5" t="s">
        <v>30</v>
      </c>
      <c r="G49" s="11">
        <v>17963</v>
      </c>
      <c r="H49" s="5">
        <v>2004</v>
      </c>
      <c r="I49" s="11">
        <v>0.1</v>
      </c>
      <c r="J49" s="11">
        <f t="shared" si="2"/>
        <v>179630</v>
      </c>
      <c r="K49" s="11">
        <v>16</v>
      </c>
      <c r="L49" s="11">
        <v>1</v>
      </c>
      <c r="M49" s="20">
        <f>(J49/$J$10)*H49*($B$1/L49)</f>
        <v>1.7461890499725428</v>
      </c>
      <c r="N49" s="93">
        <f t="shared" ref="N49:N112" si="3">M49/K49</f>
        <v>0.10913681562328392</v>
      </c>
    </row>
    <row r="50" spans="1:14" s="11" customFormat="1" x14ac:dyDescent="0.25">
      <c r="A50" s="13">
        <v>1228</v>
      </c>
      <c r="B50" s="5" t="s">
        <v>14</v>
      </c>
      <c r="C50" s="5">
        <v>2</v>
      </c>
      <c r="D50" s="11">
        <v>19</v>
      </c>
      <c r="E50" s="5">
        <v>5</v>
      </c>
      <c r="F50" s="5" t="s">
        <v>30</v>
      </c>
      <c r="G50" s="11">
        <v>20304</v>
      </c>
      <c r="H50" s="5">
        <v>2004</v>
      </c>
      <c r="I50" s="11">
        <v>0.1</v>
      </c>
      <c r="J50" s="11">
        <f t="shared" si="2"/>
        <v>203040</v>
      </c>
      <c r="K50" s="11">
        <v>16</v>
      </c>
      <c r="L50" s="11">
        <v>1</v>
      </c>
      <c r="M50" s="20">
        <f>(J50/$J$11)*H50*($B$1/L50)</f>
        <v>1.7530756239127256</v>
      </c>
      <c r="N50" s="93">
        <f t="shared" si="3"/>
        <v>0.10956722649454535</v>
      </c>
    </row>
    <row r="51" spans="1:14" s="11" customFormat="1" x14ac:dyDescent="0.25">
      <c r="A51" s="13">
        <v>1229</v>
      </c>
      <c r="B51" s="5" t="s">
        <v>49</v>
      </c>
      <c r="C51" s="5">
        <v>2</v>
      </c>
      <c r="D51" s="11">
        <v>19</v>
      </c>
      <c r="E51" s="5">
        <v>5</v>
      </c>
      <c r="F51" s="5" t="s">
        <v>30</v>
      </c>
      <c r="G51" s="11">
        <v>3951</v>
      </c>
      <c r="H51" s="5">
        <v>2004</v>
      </c>
      <c r="I51" s="11">
        <v>0.1</v>
      </c>
      <c r="J51" s="11">
        <f t="shared" si="2"/>
        <v>39510</v>
      </c>
      <c r="K51" s="11">
        <v>16</v>
      </c>
      <c r="L51" s="11">
        <v>1</v>
      </c>
      <c r="M51" s="20">
        <f>(J51/$J$12)*H51*($B$1/L51)</f>
        <v>0.34539137434361061</v>
      </c>
      <c r="N51" s="93">
        <f t="shared" si="3"/>
        <v>2.1586960896475663E-2</v>
      </c>
    </row>
    <row r="52" spans="1:14" s="11" customFormat="1" x14ac:dyDescent="0.25">
      <c r="A52" s="13">
        <v>1230</v>
      </c>
      <c r="B52" s="5" t="s">
        <v>50</v>
      </c>
      <c r="C52" s="5">
        <v>2</v>
      </c>
      <c r="D52" s="11">
        <v>19</v>
      </c>
      <c r="E52" s="5">
        <v>5</v>
      </c>
      <c r="F52" s="5" t="s">
        <v>30</v>
      </c>
      <c r="G52" s="11">
        <v>7424</v>
      </c>
      <c r="H52" s="5">
        <v>2004</v>
      </c>
      <c r="I52" s="11">
        <v>0.1</v>
      </c>
      <c r="J52" s="11">
        <f t="shared" si="2"/>
        <v>74240</v>
      </c>
      <c r="K52" s="11">
        <v>16</v>
      </c>
      <c r="L52" s="11">
        <v>1</v>
      </c>
      <c r="M52" s="20">
        <f>(J52/$J$13)*H52*($B$1/L52)</f>
        <v>0.67654902445302445</v>
      </c>
      <c r="N52" s="93">
        <f t="shared" si="3"/>
        <v>4.2284314028314028E-2</v>
      </c>
    </row>
    <row r="53" spans="1:14" s="11" customFormat="1" x14ac:dyDescent="0.25">
      <c r="A53" s="13">
        <v>1231</v>
      </c>
      <c r="B53" s="5" t="s">
        <v>51</v>
      </c>
      <c r="C53" s="5">
        <v>2</v>
      </c>
      <c r="D53" s="11">
        <v>19</v>
      </c>
      <c r="E53" s="5">
        <v>5</v>
      </c>
      <c r="F53" s="5" t="s">
        <v>30</v>
      </c>
      <c r="G53" s="11">
        <v>8602</v>
      </c>
      <c r="H53" s="5">
        <v>2004</v>
      </c>
      <c r="I53" s="11">
        <v>0.1</v>
      </c>
      <c r="J53" s="11">
        <f t="shared" si="2"/>
        <v>86020</v>
      </c>
      <c r="K53" s="11">
        <v>16</v>
      </c>
      <c r="L53" s="11">
        <v>1</v>
      </c>
      <c r="M53" s="20">
        <f>(J53/$J$14)*H53*($B$1/L53)</f>
        <v>0.77890128049924134</v>
      </c>
      <c r="N53" s="93">
        <f t="shared" si="3"/>
        <v>4.8681330031202584E-2</v>
      </c>
    </row>
    <row r="54" spans="1:14" s="11" customFormat="1" x14ac:dyDescent="0.25">
      <c r="A54" s="13">
        <v>1232</v>
      </c>
      <c r="B54" s="5" t="s">
        <v>15</v>
      </c>
      <c r="C54" s="5">
        <v>2</v>
      </c>
      <c r="D54" s="11">
        <v>19</v>
      </c>
      <c r="E54" s="5">
        <v>25</v>
      </c>
      <c r="F54" s="5" t="s">
        <v>30</v>
      </c>
      <c r="G54" s="11">
        <v>21142</v>
      </c>
      <c r="H54" s="5">
        <v>2005</v>
      </c>
      <c r="I54" s="11">
        <v>0.1</v>
      </c>
      <c r="J54" s="11">
        <f t="shared" si="2"/>
        <v>211420</v>
      </c>
      <c r="K54" s="11">
        <v>16</v>
      </c>
      <c r="L54" s="11">
        <v>1</v>
      </c>
      <c r="M54" s="20">
        <f>(J54/$J$15)*H54*($B$1/L54)</f>
        <v>1.8380850787053704</v>
      </c>
      <c r="N54" s="93">
        <f t="shared" si="3"/>
        <v>0.11488031741908565</v>
      </c>
    </row>
    <row r="55" spans="1:14" s="11" customFormat="1" x14ac:dyDescent="0.25">
      <c r="A55" s="13">
        <v>1233</v>
      </c>
      <c r="B55" s="5" t="s">
        <v>16</v>
      </c>
      <c r="C55" s="5">
        <v>2</v>
      </c>
      <c r="D55" s="11">
        <v>19</v>
      </c>
      <c r="E55" s="5">
        <v>25</v>
      </c>
      <c r="F55" s="5" t="s">
        <v>30</v>
      </c>
      <c r="G55" s="11">
        <v>20146</v>
      </c>
      <c r="H55" s="5">
        <v>2005</v>
      </c>
      <c r="I55" s="11">
        <v>0.1</v>
      </c>
      <c r="J55" s="11">
        <f t="shared" si="2"/>
        <v>201460</v>
      </c>
      <c r="K55" s="11">
        <v>16</v>
      </c>
      <c r="L55" s="11">
        <v>1</v>
      </c>
      <c r="M55" s="20">
        <f>(J55/$J$16)*H55*($B$1/L55)</f>
        <v>1.7627708528893502</v>
      </c>
      <c r="N55" s="93">
        <f t="shared" si="3"/>
        <v>0.11017317830558439</v>
      </c>
    </row>
    <row r="56" spans="1:14" s="11" customFormat="1" x14ac:dyDescent="0.25">
      <c r="A56" s="13">
        <v>1234</v>
      </c>
      <c r="B56" s="5" t="s">
        <v>17</v>
      </c>
      <c r="C56" s="5">
        <v>2</v>
      </c>
      <c r="D56" s="11">
        <v>19</v>
      </c>
      <c r="E56" s="5">
        <v>25</v>
      </c>
      <c r="F56" s="5" t="s">
        <v>30</v>
      </c>
      <c r="G56" s="11">
        <v>18982</v>
      </c>
      <c r="H56" s="5">
        <v>2005</v>
      </c>
      <c r="I56" s="11">
        <v>0.1</v>
      </c>
      <c r="J56" s="11">
        <f t="shared" si="2"/>
        <v>189820</v>
      </c>
      <c r="K56" s="11">
        <v>16</v>
      </c>
      <c r="L56" s="11">
        <v>1</v>
      </c>
      <c r="M56" s="20">
        <f>(J56/$J$17)*H56*($B$1/L56)</f>
        <v>1.6643471979273246</v>
      </c>
      <c r="N56" s="93">
        <f t="shared" si="3"/>
        <v>0.10402169987045778</v>
      </c>
    </row>
    <row r="57" spans="1:14" s="11" customFormat="1" x14ac:dyDescent="0.25">
      <c r="A57" s="13">
        <v>1235</v>
      </c>
      <c r="B57" s="5" t="s">
        <v>52</v>
      </c>
      <c r="C57" s="5">
        <v>2</v>
      </c>
      <c r="D57" s="11">
        <v>19</v>
      </c>
      <c r="E57" s="5">
        <v>25</v>
      </c>
      <c r="F57" s="5" t="s">
        <v>30</v>
      </c>
      <c r="G57" s="11">
        <v>12675</v>
      </c>
      <c r="H57" s="5">
        <v>2005</v>
      </c>
      <c r="I57" s="11">
        <v>0.1</v>
      </c>
      <c r="J57" s="11">
        <f t="shared" si="2"/>
        <v>126750</v>
      </c>
      <c r="K57" s="11">
        <v>16</v>
      </c>
      <c r="L57" s="11">
        <v>1</v>
      </c>
      <c r="M57" s="20">
        <f>(J57/$J$18)*H57*($B$1/L57)</f>
        <v>1.2564682876546203</v>
      </c>
      <c r="N57" s="93">
        <f t="shared" si="3"/>
        <v>7.8529267978413766E-2</v>
      </c>
    </row>
    <row r="58" spans="1:14" s="11" customFormat="1" x14ac:dyDescent="0.25">
      <c r="A58" s="13">
        <v>1236</v>
      </c>
      <c r="B58" s="5" t="s">
        <v>53</v>
      </c>
      <c r="C58" s="5">
        <v>2</v>
      </c>
      <c r="D58" s="11">
        <v>19</v>
      </c>
      <c r="E58" s="5">
        <v>25</v>
      </c>
      <c r="F58" s="5" t="s">
        <v>30</v>
      </c>
      <c r="G58" s="11">
        <v>13061</v>
      </c>
      <c r="H58" s="5">
        <v>2005</v>
      </c>
      <c r="I58" s="11">
        <v>0.1</v>
      </c>
      <c r="J58" s="11">
        <f t="shared" si="2"/>
        <v>130610</v>
      </c>
      <c r="K58" s="11">
        <v>16</v>
      </c>
      <c r="L58" s="11">
        <v>1</v>
      </c>
      <c r="M58" s="20">
        <f>(J58/$J$19)*H58*($B$1/L58)</f>
        <v>1.2433726595954349</v>
      </c>
      <c r="N58" s="93">
        <f t="shared" si="3"/>
        <v>7.7710791224714679E-2</v>
      </c>
    </row>
    <row r="59" spans="1:14" s="11" customFormat="1" x14ac:dyDescent="0.25">
      <c r="A59" s="13">
        <v>1237</v>
      </c>
      <c r="B59" s="5" t="s">
        <v>54</v>
      </c>
      <c r="C59" s="5">
        <v>2</v>
      </c>
      <c r="D59" s="11">
        <v>19</v>
      </c>
      <c r="E59" s="5">
        <v>25</v>
      </c>
      <c r="F59" s="5" t="s">
        <v>30</v>
      </c>
      <c r="G59" s="11">
        <v>13128</v>
      </c>
      <c r="H59" s="5">
        <v>2005</v>
      </c>
      <c r="I59" s="11">
        <v>0.1</v>
      </c>
      <c r="J59" s="11">
        <f t="shared" si="2"/>
        <v>131280</v>
      </c>
      <c r="K59" s="11">
        <v>16</v>
      </c>
      <c r="L59" s="11">
        <v>1</v>
      </c>
      <c r="M59" s="20">
        <f>(J59/$J$20)*H59*($B$1/L59)</f>
        <v>1.1703610127686705</v>
      </c>
      <c r="N59" s="93">
        <f t="shared" si="3"/>
        <v>7.3147563298041909E-2</v>
      </c>
    </row>
    <row r="60" spans="1:14" s="11" customFormat="1" x14ac:dyDescent="0.25">
      <c r="A60" s="13">
        <v>1238</v>
      </c>
      <c r="B60" s="5" t="s">
        <v>18</v>
      </c>
      <c r="C60" s="5">
        <v>2</v>
      </c>
      <c r="D60" s="11">
        <v>19</v>
      </c>
      <c r="E60" s="5">
        <v>45</v>
      </c>
      <c r="F60" s="5" t="s">
        <v>30</v>
      </c>
      <c r="G60" s="11">
        <v>21443</v>
      </c>
      <c r="H60" s="5">
        <v>2001</v>
      </c>
      <c r="I60" s="11">
        <v>0.1</v>
      </c>
      <c r="J60" s="11">
        <f t="shared" si="2"/>
        <v>214430</v>
      </c>
      <c r="K60" s="11">
        <v>16</v>
      </c>
      <c r="L60" s="11">
        <v>1</v>
      </c>
      <c r="M60" s="20">
        <f>(J60/$J$21)*H60*($B$1/L60)</f>
        <v>1.8661227281679278</v>
      </c>
      <c r="N60" s="93">
        <f t="shared" si="3"/>
        <v>0.11663267051049549</v>
      </c>
    </row>
    <row r="61" spans="1:14" s="11" customFormat="1" x14ac:dyDescent="0.25">
      <c r="A61" s="13">
        <v>1239</v>
      </c>
      <c r="B61" s="5" t="s">
        <v>19</v>
      </c>
      <c r="C61" s="5">
        <v>2</v>
      </c>
      <c r="D61" s="11">
        <v>19</v>
      </c>
      <c r="E61" s="5">
        <v>45</v>
      </c>
      <c r="F61" s="5" t="s">
        <v>30</v>
      </c>
      <c r="G61" s="11">
        <v>24015</v>
      </c>
      <c r="H61" s="5">
        <v>2001</v>
      </c>
      <c r="I61" s="11">
        <v>0.1</v>
      </c>
      <c r="J61" s="11">
        <f t="shared" si="2"/>
        <v>240150</v>
      </c>
      <c r="K61" s="11">
        <v>16</v>
      </c>
      <c r="L61" s="11">
        <v>1</v>
      </c>
      <c r="M61" s="20">
        <f>(J61/$J$22)*H61*($B$1/L61)</f>
        <v>2.0601019146148123</v>
      </c>
      <c r="N61" s="93">
        <f t="shared" si="3"/>
        <v>0.12875636966342577</v>
      </c>
    </row>
    <row r="62" spans="1:14" s="11" customFormat="1" x14ac:dyDescent="0.25">
      <c r="A62" s="13">
        <v>1240</v>
      </c>
      <c r="B62" s="5" t="s">
        <v>20</v>
      </c>
      <c r="C62" s="5">
        <v>2</v>
      </c>
      <c r="D62" s="11">
        <v>19</v>
      </c>
      <c r="E62" s="5">
        <v>45</v>
      </c>
      <c r="F62" s="5" t="s">
        <v>30</v>
      </c>
      <c r="G62" s="11">
        <v>22708</v>
      </c>
      <c r="H62" s="5">
        <v>2001</v>
      </c>
      <c r="I62" s="11">
        <v>0.1</v>
      </c>
      <c r="J62" s="11">
        <f t="shared" si="2"/>
        <v>227080</v>
      </c>
      <c r="K62" s="11">
        <v>16</v>
      </c>
      <c r="L62" s="11">
        <v>1</v>
      </c>
      <c r="M62" s="20">
        <f>(J62/$J$23)*H62*($B$1/L62)</f>
        <v>2.0029704775687409</v>
      </c>
      <c r="N62" s="93">
        <f t="shared" si="3"/>
        <v>0.12518565484804631</v>
      </c>
    </row>
    <row r="63" spans="1:14" s="11" customFormat="1" x14ac:dyDescent="0.25">
      <c r="A63" s="13">
        <v>1241</v>
      </c>
      <c r="B63" s="5" t="s">
        <v>55</v>
      </c>
      <c r="C63" s="5">
        <v>2</v>
      </c>
      <c r="D63" s="11">
        <v>19</v>
      </c>
      <c r="E63" s="5">
        <v>45</v>
      </c>
      <c r="F63" s="5" t="s">
        <v>30</v>
      </c>
      <c r="G63" s="11">
        <v>12886</v>
      </c>
      <c r="H63" s="5">
        <v>2001</v>
      </c>
      <c r="I63" s="11">
        <v>0.1</v>
      </c>
      <c r="J63" s="11">
        <f t="shared" si="2"/>
        <v>128860</v>
      </c>
      <c r="K63" s="11">
        <v>16</v>
      </c>
      <c r="L63" s="11">
        <v>1</v>
      </c>
      <c r="M63" s="20">
        <f>(J63/$J$24)*H63*($B$1/L63)</f>
        <v>1.3264087722022715</v>
      </c>
      <c r="N63" s="93">
        <f t="shared" si="3"/>
        <v>8.2900548262641968E-2</v>
      </c>
    </row>
    <row r="64" spans="1:14" s="11" customFormat="1" x14ac:dyDescent="0.25">
      <c r="A64" s="13">
        <v>1242</v>
      </c>
      <c r="B64" s="5" t="s">
        <v>56</v>
      </c>
      <c r="C64" s="5">
        <v>2</v>
      </c>
      <c r="D64" s="11">
        <v>19</v>
      </c>
      <c r="E64" s="5">
        <v>45</v>
      </c>
      <c r="F64" s="5" t="s">
        <v>30</v>
      </c>
      <c r="G64" s="11">
        <v>13688</v>
      </c>
      <c r="H64" s="5">
        <v>2001</v>
      </c>
      <c r="I64" s="11">
        <v>0.1</v>
      </c>
      <c r="J64" s="11">
        <f t="shared" si="2"/>
        <v>136880</v>
      </c>
      <c r="K64" s="11">
        <v>16</v>
      </c>
      <c r="L64" s="11">
        <v>1</v>
      </c>
      <c r="M64" s="20">
        <f>(J64/$J$25)*H64*($B$1/L64)</f>
        <v>1.1381946557942606</v>
      </c>
      <c r="N64" s="93">
        <f t="shared" si="3"/>
        <v>7.1137165987141288E-2</v>
      </c>
    </row>
    <row r="65" spans="1:19" s="11" customFormat="1" x14ac:dyDescent="0.25">
      <c r="A65" s="13">
        <v>1243</v>
      </c>
      <c r="B65" s="5" t="s">
        <v>57</v>
      </c>
      <c r="C65" s="5">
        <v>2</v>
      </c>
      <c r="D65" s="11">
        <v>19</v>
      </c>
      <c r="E65" s="5">
        <v>45</v>
      </c>
      <c r="F65" s="5" t="s">
        <v>30</v>
      </c>
      <c r="G65" s="11">
        <v>12595</v>
      </c>
      <c r="H65" s="5">
        <v>2001</v>
      </c>
      <c r="I65" s="11">
        <v>0.1</v>
      </c>
      <c r="J65" s="11">
        <f t="shared" si="2"/>
        <v>125950</v>
      </c>
      <c r="K65" s="11">
        <v>16</v>
      </c>
      <c r="L65" s="11">
        <v>1</v>
      </c>
      <c r="M65" s="20">
        <f>(J65/$J$26)*H65*($B$1/L65)</f>
        <v>1.2114654129405578</v>
      </c>
      <c r="N65" s="93">
        <f t="shared" si="3"/>
        <v>7.571658830878486E-2</v>
      </c>
    </row>
    <row r="66" spans="1:19" s="11" customFormat="1" x14ac:dyDescent="0.25">
      <c r="A66" s="13">
        <v>1244</v>
      </c>
      <c r="B66" s="5" t="s">
        <v>21</v>
      </c>
      <c r="C66" s="5">
        <v>2</v>
      </c>
      <c r="D66" s="11">
        <v>19</v>
      </c>
      <c r="E66" s="5">
        <v>75</v>
      </c>
      <c r="F66" s="5" t="s">
        <v>30</v>
      </c>
      <c r="G66" s="11">
        <v>13479</v>
      </c>
      <c r="H66" s="5">
        <v>2009</v>
      </c>
      <c r="I66" s="11">
        <v>0.1</v>
      </c>
      <c r="J66" s="11">
        <f t="shared" ref="J66:J82" si="4">G66/I66</f>
        <v>134790</v>
      </c>
      <c r="K66" s="11">
        <v>16</v>
      </c>
      <c r="L66" s="11">
        <v>1</v>
      </c>
      <c r="M66" s="20">
        <f>(J66/$J$27)*H66*($B$1/L66)</f>
        <v>1.2085313441005088</v>
      </c>
      <c r="N66" s="93">
        <f t="shared" si="3"/>
        <v>7.5533209006281798E-2</v>
      </c>
    </row>
    <row r="67" spans="1:19" s="11" customFormat="1" x14ac:dyDescent="0.25">
      <c r="A67" s="13">
        <v>1245</v>
      </c>
      <c r="B67" s="5" t="s">
        <v>22</v>
      </c>
      <c r="C67" s="5">
        <v>2</v>
      </c>
      <c r="D67" s="11">
        <v>19</v>
      </c>
      <c r="E67" s="5">
        <v>75</v>
      </c>
      <c r="F67" s="5" t="s">
        <v>30</v>
      </c>
      <c r="G67" s="11">
        <v>13796</v>
      </c>
      <c r="H67" s="5">
        <v>2009</v>
      </c>
      <c r="I67" s="11">
        <v>0.1</v>
      </c>
      <c r="J67" s="11">
        <f t="shared" si="4"/>
        <v>137960</v>
      </c>
      <c r="K67" s="11">
        <v>16</v>
      </c>
      <c r="L67" s="11">
        <v>1</v>
      </c>
      <c r="M67" s="20">
        <f>(J67/$J$28)*H67*($B$1/L67)</f>
        <v>1.348433688887257</v>
      </c>
      <c r="N67" s="93">
        <f t="shared" si="3"/>
        <v>8.4277105555453563E-2</v>
      </c>
    </row>
    <row r="68" spans="1:19" s="11" customFormat="1" x14ac:dyDescent="0.25">
      <c r="A68" s="13">
        <v>1246</v>
      </c>
      <c r="B68" s="5" t="s">
        <v>23</v>
      </c>
      <c r="C68" s="5">
        <v>2</v>
      </c>
      <c r="D68" s="11">
        <v>19</v>
      </c>
      <c r="E68" s="5">
        <v>75</v>
      </c>
      <c r="F68" s="5" t="s">
        <v>30</v>
      </c>
      <c r="G68" s="11">
        <v>13741</v>
      </c>
      <c r="H68" s="5">
        <v>2009</v>
      </c>
      <c r="I68" s="11">
        <v>0.1</v>
      </c>
      <c r="J68" s="11">
        <f t="shared" si="4"/>
        <v>137410</v>
      </c>
      <c r="K68" s="11">
        <v>16</v>
      </c>
      <c r="L68" s="11">
        <v>1</v>
      </c>
      <c r="M68" s="20">
        <f>(J68/$J$29)*H68*($B$1/L68)</f>
        <v>1.3046157372400757</v>
      </c>
      <c r="N68" s="93">
        <f t="shared" si="3"/>
        <v>8.1538483577504733E-2</v>
      </c>
    </row>
    <row r="69" spans="1:19" s="11" customFormat="1" x14ac:dyDescent="0.25">
      <c r="A69" s="13">
        <v>1247</v>
      </c>
      <c r="B69" s="5" t="s">
        <v>58</v>
      </c>
      <c r="C69" s="5">
        <v>2</v>
      </c>
      <c r="D69" s="11">
        <v>19</v>
      </c>
      <c r="E69" s="5">
        <v>75</v>
      </c>
      <c r="F69" s="5" t="s">
        <v>30</v>
      </c>
      <c r="G69" s="11">
        <v>4989</v>
      </c>
      <c r="H69" s="5">
        <v>2009</v>
      </c>
      <c r="I69" s="11">
        <v>0.1</v>
      </c>
      <c r="J69" s="11">
        <f t="shared" si="4"/>
        <v>49890</v>
      </c>
      <c r="K69" s="11">
        <v>16</v>
      </c>
      <c r="L69" s="11">
        <v>1</v>
      </c>
      <c r="M69" s="20">
        <f>(J69/$J$30)*H69*($B$1/L69)</f>
        <v>0.44308428809742267</v>
      </c>
      <c r="N69" s="93">
        <f t="shared" si="3"/>
        <v>2.7692768006088917E-2</v>
      </c>
    </row>
    <row r="70" spans="1:19" s="11" customFormat="1" x14ac:dyDescent="0.25">
      <c r="A70" s="13">
        <v>1248</v>
      </c>
      <c r="B70" s="5" t="s">
        <v>59</v>
      </c>
      <c r="C70" s="5">
        <v>2</v>
      </c>
      <c r="D70" s="11">
        <v>19</v>
      </c>
      <c r="E70" s="5">
        <v>75</v>
      </c>
      <c r="F70" s="5" t="s">
        <v>30</v>
      </c>
      <c r="G70" s="11">
        <v>7041</v>
      </c>
      <c r="H70" s="5">
        <v>2009</v>
      </c>
      <c r="I70" s="11">
        <v>0.1</v>
      </c>
      <c r="J70" s="11">
        <f t="shared" si="4"/>
        <v>70410</v>
      </c>
      <c r="K70" s="11">
        <v>16</v>
      </c>
      <c r="L70" s="11">
        <v>1</v>
      </c>
      <c r="M70" s="20">
        <f>(J70/$J$31)*H70*($B$1/L70)</f>
        <v>0.65061577453788078</v>
      </c>
      <c r="N70" s="93">
        <f t="shared" si="3"/>
        <v>4.0663485908617548E-2</v>
      </c>
    </row>
    <row r="71" spans="1:19" s="11" customFormat="1" x14ac:dyDescent="0.25">
      <c r="A71" s="13">
        <v>1249</v>
      </c>
      <c r="B71" s="5" t="s">
        <v>60</v>
      </c>
      <c r="C71" s="5">
        <v>2</v>
      </c>
      <c r="D71" s="11">
        <v>19</v>
      </c>
      <c r="E71" s="5">
        <v>75</v>
      </c>
      <c r="F71" s="5" t="s">
        <v>30</v>
      </c>
      <c r="G71" s="11">
        <v>6981</v>
      </c>
      <c r="H71" s="5">
        <v>2009</v>
      </c>
      <c r="I71" s="11">
        <v>0.1</v>
      </c>
      <c r="J71" s="11">
        <f t="shared" si="4"/>
        <v>69810</v>
      </c>
      <c r="K71" s="11">
        <v>16</v>
      </c>
      <c r="L71" s="11">
        <v>1</v>
      </c>
      <c r="M71" s="20">
        <f>(J71/$J$32)*H71*($B$1/L71)</f>
        <v>0.62391171330725725</v>
      </c>
      <c r="N71" s="93">
        <f t="shared" si="3"/>
        <v>3.8994482081703578E-2</v>
      </c>
    </row>
    <row r="72" spans="1:19" s="11" customFormat="1" x14ac:dyDescent="0.25">
      <c r="A72" s="13">
        <v>1250</v>
      </c>
      <c r="B72" s="5" t="s">
        <v>24</v>
      </c>
      <c r="C72" s="5">
        <v>2</v>
      </c>
      <c r="D72" s="11">
        <v>19</v>
      </c>
      <c r="E72" s="5">
        <v>100</v>
      </c>
      <c r="F72" s="5" t="s">
        <v>30</v>
      </c>
      <c r="G72" s="11">
        <v>8899</v>
      </c>
      <c r="H72" s="5">
        <v>2017</v>
      </c>
      <c r="I72" s="11">
        <v>0.1</v>
      </c>
      <c r="J72" s="11">
        <f t="shared" si="4"/>
        <v>88990</v>
      </c>
      <c r="K72" s="11">
        <v>16</v>
      </c>
      <c r="L72" s="11">
        <v>1</v>
      </c>
      <c r="M72" s="20">
        <f>(J72/$J$33)*H72*($B$1/L72)</f>
        <v>0.77161767487508937</v>
      </c>
      <c r="N72" s="93">
        <f t="shared" si="3"/>
        <v>4.8226104679693085E-2</v>
      </c>
    </row>
    <row r="73" spans="1:19" s="11" customFormat="1" x14ac:dyDescent="0.25">
      <c r="A73" s="13">
        <v>1251</v>
      </c>
      <c r="B73" s="5" t="s">
        <v>25</v>
      </c>
      <c r="C73" s="5">
        <v>2</v>
      </c>
      <c r="D73" s="11">
        <v>19</v>
      </c>
      <c r="E73" s="5">
        <v>100</v>
      </c>
      <c r="F73" s="5" t="s">
        <v>30</v>
      </c>
      <c r="G73" s="11">
        <v>8856</v>
      </c>
      <c r="H73" s="5">
        <v>2017</v>
      </c>
      <c r="I73" s="11">
        <v>0.1</v>
      </c>
      <c r="J73" s="11">
        <f t="shared" si="4"/>
        <v>88560</v>
      </c>
      <c r="K73" s="11">
        <v>16</v>
      </c>
      <c r="L73" s="11">
        <v>1</v>
      </c>
      <c r="M73" s="20">
        <f>(J73/$J$34)*H73*($B$1/L73)</f>
        <v>0.91263737636647591</v>
      </c>
      <c r="N73" s="93">
        <f t="shared" si="3"/>
        <v>5.7039836022904744E-2</v>
      </c>
      <c r="S73" s="49"/>
    </row>
    <row r="74" spans="1:19" s="11" customFormat="1" x14ac:dyDescent="0.25">
      <c r="A74" s="13">
        <v>1252</v>
      </c>
      <c r="B74" s="5" t="s">
        <v>26</v>
      </c>
      <c r="C74" s="5">
        <v>2</v>
      </c>
      <c r="D74" s="11">
        <v>19</v>
      </c>
      <c r="E74" s="5">
        <v>100</v>
      </c>
      <c r="F74" s="5" t="s">
        <v>30</v>
      </c>
      <c r="G74" s="11">
        <v>8121</v>
      </c>
      <c r="H74" s="5">
        <v>2017</v>
      </c>
      <c r="I74" s="11">
        <v>0.1</v>
      </c>
      <c r="J74" s="11">
        <f t="shared" si="4"/>
        <v>81210</v>
      </c>
      <c r="K74" s="11">
        <v>16</v>
      </c>
      <c r="L74" s="11">
        <v>1</v>
      </c>
      <c r="M74" s="20">
        <f>(J74/$J$35)*H74*($B$1/L74)</f>
        <v>0.76278689505500308</v>
      </c>
      <c r="N74" s="93">
        <f t="shared" si="3"/>
        <v>4.7674180940937692E-2</v>
      </c>
      <c r="S74" s="49"/>
    </row>
    <row r="75" spans="1:19" s="11" customFormat="1" x14ac:dyDescent="0.25">
      <c r="A75" s="13">
        <v>1253</v>
      </c>
      <c r="B75" s="5" t="s">
        <v>61</v>
      </c>
      <c r="C75" s="5">
        <v>2</v>
      </c>
      <c r="D75" s="11">
        <v>19</v>
      </c>
      <c r="E75" s="5">
        <v>100</v>
      </c>
      <c r="F75" s="5" t="s">
        <v>30</v>
      </c>
      <c r="G75" s="11">
        <v>4687</v>
      </c>
      <c r="H75" s="5">
        <v>2017</v>
      </c>
      <c r="I75" s="11">
        <v>0.1</v>
      </c>
      <c r="J75" s="11">
        <f t="shared" si="4"/>
        <v>46870</v>
      </c>
      <c r="K75" s="11">
        <v>16</v>
      </c>
      <c r="L75" s="11">
        <v>1</v>
      </c>
      <c r="M75" s="20">
        <f>(J75/$J$36)*H75*($B$1/L75)</f>
        <v>0.41428534917563797</v>
      </c>
      <c r="N75" s="93">
        <f t="shared" si="3"/>
        <v>2.5892834323477373E-2</v>
      </c>
      <c r="S75" s="49"/>
    </row>
    <row r="76" spans="1:19" s="11" customFormat="1" x14ac:dyDescent="0.25">
      <c r="A76" s="13">
        <v>1254</v>
      </c>
      <c r="B76" s="5" t="s">
        <v>62</v>
      </c>
      <c r="C76" s="5">
        <v>2</v>
      </c>
      <c r="D76" s="11">
        <v>19</v>
      </c>
      <c r="E76" s="5">
        <v>100</v>
      </c>
      <c r="F76" s="5" t="s">
        <v>30</v>
      </c>
      <c r="G76" s="11">
        <v>5535</v>
      </c>
      <c r="H76" s="5">
        <v>2017</v>
      </c>
      <c r="I76" s="11">
        <v>0.1</v>
      </c>
      <c r="J76" s="11">
        <f t="shared" si="4"/>
        <v>55350</v>
      </c>
      <c r="K76" s="11">
        <v>16</v>
      </c>
      <c r="L76" s="11">
        <v>1</v>
      </c>
      <c r="M76" s="20">
        <f>(J76/$J$37)*H76*($B$1/L76)</f>
        <v>0.48132842674692922</v>
      </c>
      <c r="N76" s="93">
        <f t="shared" si="3"/>
        <v>3.0083026671683076E-2</v>
      </c>
      <c r="S76" s="49"/>
    </row>
    <row r="77" spans="1:19" s="11" customFormat="1" x14ac:dyDescent="0.25">
      <c r="A77" s="13">
        <v>1255</v>
      </c>
      <c r="B77" s="5" t="s">
        <v>63</v>
      </c>
      <c r="C77" s="5">
        <v>2</v>
      </c>
      <c r="D77" s="11">
        <v>19</v>
      </c>
      <c r="E77" s="5">
        <v>100</v>
      </c>
      <c r="F77" s="5" t="s">
        <v>30</v>
      </c>
      <c r="G77" s="11">
        <v>5705</v>
      </c>
      <c r="H77" s="5">
        <v>2017</v>
      </c>
      <c r="I77" s="11">
        <v>0.1</v>
      </c>
      <c r="J77" s="11">
        <f t="shared" si="4"/>
        <v>57050</v>
      </c>
      <c r="K77" s="11">
        <v>16</v>
      </c>
      <c r="L77" s="11">
        <v>1</v>
      </c>
      <c r="M77" s="20">
        <f>(J77/$J$38)*H77*($B$1/L77)</f>
        <v>0.54830636620275475</v>
      </c>
      <c r="N77" s="93">
        <f t="shared" si="3"/>
        <v>3.4269147887672172E-2</v>
      </c>
      <c r="S77" s="49"/>
    </row>
    <row r="78" spans="1:19" s="11" customFormat="1" x14ac:dyDescent="0.25">
      <c r="A78" s="13">
        <v>1256</v>
      </c>
      <c r="B78" s="5" t="s">
        <v>27</v>
      </c>
      <c r="C78" s="5">
        <v>2</v>
      </c>
      <c r="D78" s="11">
        <v>19</v>
      </c>
      <c r="E78" s="5">
        <v>125</v>
      </c>
      <c r="F78" s="5" t="s">
        <v>30</v>
      </c>
      <c r="G78" s="11">
        <v>4709</v>
      </c>
      <c r="H78" s="5">
        <v>2035</v>
      </c>
      <c r="I78" s="11">
        <v>0.1</v>
      </c>
      <c r="J78" s="11">
        <f t="shared" si="4"/>
        <v>47090</v>
      </c>
      <c r="K78" s="11">
        <v>16</v>
      </c>
      <c r="L78" s="11">
        <v>1</v>
      </c>
      <c r="M78" s="20">
        <f>(J78/$J$39)*H78*($B$1/L78)</f>
        <v>0.44458866139113079</v>
      </c>
      <c r="N78" s="93">
        <f t="shared" si="3"/>
        <v>2.7786791336945674E-2</v>
      </c>
      <c r="S78" s="49"/>
    </row>
    <row r="79" spans="1:19" s="11" customFormat="1" x14ac:dyDescent="0.25">
      <c r="A79" s="13">
        <v>1257</v>
      </c>
      <c r="B79" s="5" t="s">
        <v>28</v>
      </c>
      <c r="C79" s="5">
        <v>2</v>
      </c>
      <c r="D79" s="11">
        <v>19</v>
      </c>
      <c r="E79" s="5">
        <v>125</v>
      </c>
      <c r="F79" s="5" t="s">
        <v>30</v>
      </c>
      <c r="G79" s="11">
        <v>4985</v>
      </c>
      <c r="H79" s="5">
        <v>2035</v>
      </c>
      <c r="I79" s="11">
        <v>0.1</v>
      </c>
      <c r="J79" s="11">
        <f t="shared" si="4"/>
        <v>49850</v>
      </c>
      <c r="K79" s="11">
        <v>16</v>
      </c>
      <c r="L79" s="11">
        <v>1</v>
      </c>
      <c r="M79" s="20">
        <f>(J79/$J$40)*H79*($B$1/L79)</f>
        <v>0.43318227412623472</v>
      </c>
      <c r="N79" s="93">
        <f t="shared" si="3"/>
        <v>2.707389213288967E-2</v>
      </c>
      <c r="S79" s="49"/>
    </row>
    <row r="80" spans="1:19" s="11" customFormat="1" x14ac:dyDescent="0.25">
      <c r="A80" s="13">
        <v>1258</v>
      </c>
      <c r="B80" s="5" t="s">
        <v>29</v>
      </c>
      <c r="C80" s="5">
        <v>2</v>
      </c>
      <c r="D80" s="11">
        <v>19</v>
      </c>
      <c r="E80" s="5">
        <v>125</v>
      </c>
      <c r="F80" s="5" t="s">
        <v>30</v>
      </c>
      <c r="G80" s="11">
        <v>5059</v>
      </c>
      <c r="H80" s="5">
        <v>2035</v>
      </c>
      <c r="I80" s="11">
        <v>0.1</v>
      </c>
      <c r="J80" s="11">
        <f t="shared" si="4"/>
        <v>50590</v>
      </c>
      <c r="K80" s="11">
        <v>16</v>
      </c>
      <c r="L80" s="11">
        <v>1</v>
      </c>
      <c r="M80" s="20">
        <f>(J80/$J$41)*H80*($B$1/L80)</f>
        <v>0.44952911929477679</v>
      </c>
      <c r="N80" s="93">
        <f t="shared" si="3"/>
        <v>2.8095569955923549E-2</v>
      </c>
      <c r="S80" s="49"/>
    </row>
    <row r="81" spans="1:19" s="11" customFormat="1" x14ac:dyDescent="0.25">
      <c r="A81" s="13">
        <v>1259</v>
      </c>
      <c r="B81" s="5" t="s">
        <v>64</v>
      </c>
      <c r="C81" s="5">
        <v>2</v>
      </c>
      <c r="D81" s="11">
        <v>19</v>
      </c>
      <c r="E81" s="5">
        <v>125</v>
      </c>
      <c r="F81" s="5" t="s">
        <v>30</v>
      </c>
      <c r="G81" s="11">
        <v>3411</v>
      </c>
      <c r="H81" s="5">
        <v>2035</v>
      </c>
      <c r="I81" s="11">
        <v>0.1</v>
      </c>
      <c r="J81" s="11">
        <f t="shared" si="4"/>
        <v>34110</v>
      </c>
      <c r="K81" s="11">
        <v>16</v>
      </c>
      <c r="L81" s="11">
        <v>1</v>
      </c>
      <c r="M81" s="20">
        <f>(J81/$J$42)*H81*($B$1/L81)</f>
        <v>0.2957247395582136</v>
      </c>
      <c r="N81" s="93">
        <f t="shared" si="3"/>
        <v>1.848279622238835E-2</v>
      </c>
      <c r="S81" s="49"/>
    </row>
    <row r="82" spans="1:19" s="11" customFormat="1" x14ac:dyDescent="0.25">
      <c r="A82" s="13">
        <v>1260</v>
      </c>
      <c r="B82" s="5" t="s">
        <v>65</v>
      </c>
      <c r="C82" s="5">
        <v>2</v>
      </c>
      <c r="D82" s="11">
        <v>19</v>
      </c>
      <c r="E82" s="5">
        <v>125</v>
      </c>
      <c r="F82" s="5" t="s">
        <v>30</v>
      </c>
      <c r="G82" s="11">
        <v>3742</v>
      </c>
      <c r="H82" s="5">
        <v>2035</v>
      </c>
      <c r="I82" s="11">
        <v>0.1</v>
      </c>
      <c r="J82" s="11">
        <f t="shared" si="4"/>
        <v>37420</v>
      </c>
      <c r="K82" s="11">
        <v>16</v>
      </c>
      <c r="L82" s="11">
        <v>1</v>
      </c>
      <c r="M82" s="20">
        <f>(J82/$J$43)*H82*($B$1/L82)</f>
        <v>0.33857939464102954</v>
      </c>
      <c r="N82" s="93">
        <f t="shared" si="3"/>
        <v>2.1161212165064346E-2</v>
      </c>
      <c r="S82" s="49"/>
    </row>
    <row r="83" spans="1:19" s="11" customFormat="1" x14ac:dyDescent="0.25">
      <c r="A83" s="13">
        <v>1261</v>
      </c>
      <c r="B83" s="5" t="s">
        <v>66</v>
      </c>
      <c r="C83" s="5">
        <v>2</v>
      </c>
      <c r="D83" s="11">
        <v>19</v>
      </c>
      <c r="E83" s="5">
        <v>125</v>
      </c>
      <c r="F83" s="5" t="s">
        <v>30</v>
      </c>
      <c r="G83" s="11">
        <v>3743</v>
      </c>
      <c r="H83" s="5">
        <v>2035</v>
      </c>
      <c r="I83" s="11">
        <v>0.1</v>
      </c>
      <c r="J83" s="11">
        <f>G83/I83</f>
        <v>37430</v>
      </c>
      <c r="K83" s="11">
        <v>16</v>
      </c>
      <c r="L83" s="11">
        <v>1</v>
      </c>
      <c r="M83" s="41">
        <f>(J83/$J$44)*H83*($B$1/L83)</f>
        <v>0.3520364025602567</v>
      </c>
      <c r="N83" s="93">
        <f t="shared" si="3"/>
        <v>2.2002275160016044E-2</v>
      </c>
      <c r="S83" s="49"/>
    </row>
    <row r="84" spans="1:19" s="11" customFormat="1" x14ac:dyDescent="0.25">
      <c r="A84" s="13"/>
      <c r="B84" s="5"/>
      <c r="C84" s="5"/>
      <c r="D84" s="5"/>
      <c r="E84" s="5"/>
      <c r="H84" s="5"/>
      <c r="M84" s="14"/>
      <c r="N84" s="93"/>
      <c r="S84" s="49"/>
    </row>
    <row r="85" spans="1:19" s="11" customFormat="1" x14ac:dyDescent="0.25">
      <c r="A85" s="13"/>
      <c r="B85" s="5"/>
      <c r="C85" s="5"/>
      <c r="D85" s="5"/>
      <c r="E85" s="5"/>
      <c r="H85" s="5"/>
      <c r="M85" s="14"/>
      <c r="N85" s="93"/>
      <c r="S85" s="49"/>
    </row>
    <row r="86" spans="1:19" s="11" customFormat="1" x14ac:dyDescent="0.25">
      <c r="A86" s="13"/>
      <c r="B86" s="5"/>
      <c r="C86" s="5"/>
      <c r="D86" s="5"/>
      <c r="E86" s="5"/>
      <c r="H86" s="5"/>
      <c r="M86" s="14"/>
      <c r="N86" s="93"/>
      <c r="S86" s="49"/>
    </row>
    <row r="87" spans="1:19" s="11" customFormat="1" x14ac:dyDescent="0.25">
      <c r="A87" s="13">
        <v>1262</v>
      </c>
      <c r="B87" s="5" t="s">
        <v>11</v>
      </c>
      <c r="C87" s="5">
        <v>2</v>
      </c>
      <c r="D87" s="11">
        <v>19</v>
      </c>
      <c r="E87" s="5">
        <v>5</v>
      </c>
      <c r="F87" s="5" t="s">
        <v>40</v>
      </c>
      <c r="G87" s="11">
        <v>6667</v>
      </c>
      <c r="H87" s="5">
        <v>2004</v>
      </c>
      <c r="I87" s="11">
        <v>0.4</v>
      </c>
      <c r="J87" s="11">
        <f t="shared" ref="J87:J121" si="5">G87/I87</f>
        <v>16667.5</v>
      </c>
      <c r="K87" s="11">
        <v>16</v>
      </c>
      <c r="L87" s="11">
        <v>1</v>
      </c>
      <c r="M87" s="42">
        <f>(J87/$J$9)*H87*($B$1/L87)</f>
        <v>0.15871333243679397</v>
      </c>
      <c r="N87" s="93">
        <f t="shared" si="3"/>
        <v>9.9195832772996234E-3</v>
      </c>
      <c r="S87" s="49"/>
    </row>
    <row r="88" spans="1:19" s="11" customFormat="1" x14ac:dyDescent="0.25">
      <c r="A88" s="13">
        <v>1263</v>
      </c>
      <c r="B88" s="5" t="s">
        <v>13</v>
      </c>
      <c r="C88" s="5">
        <v>2</v>
      </c>
      <c r="D88" s="11">
        <v>19</v>
      </c>
      <c r="E88" s="5">
        <v>5</v>
      </c>
      <c r="F88" s="5" t="s">
        <v>40</v>
      </c>
      <c r="G88" s="11">
        <v>6192</v>
      </c>
      <c r="H88" s="5">
        <v>2004</v>
      </c>
      <c r="I88" s="11">
        <v>0.4</v>
      </c>
      <c r="J88" s="11">
        <f t="shared" si="5"/>
        <v>15480</v>
      </c>
      <c r="K88" s="11">
        <v>16</v>
      </c>
      <c r="L88" s="11">
        <v>1</v>
      </c>
      <c r="M88" s="20">
        <f>(J88/$J$10)*H88*($B$1/L88)</f>
        <v>0.1504815815485997</v>
      </c>
      <c r="N88" s="93">
        <f t="shared" si="3"/>
        <v>9.405098846787481E-3</v>
      </c>
    </row>
    <row r="89" spans="1:19" s="11" customFormat="1" x14ac:dyDescent="0.25">
      <c r="A89" s="13">
        <v>1264</v>
      </c>
      <c r="B89" s="5" t="s">
        <v>14</v>
      </c>
      <c r="C89" s="5">
        <v>2</v>
      </c>
      <c r="D89" s="11">
        <v>19</v>
      </c>
      <c r="E89" s="5">
        <v>5</v>
      </c>
      <c r="F89" s="5" t="s">
        <v>40</v>
      </c>
      <c r="G89" s="11">
        <v>2691</v>
      </c>
      <c r="H89" s="5">
        <v>2004</v>
      </c>
      <c r="I89" s="11">
        <v>0.4</v>
      </c>
      <c r="J89" s="11">
        <f t="shared" si="5"/>
        <v>6727.5</v>
      </c>
      <c r="K89" s="11">
        <v>16</v>
      </c>
      <c r="L89" s="11">
        <v>1</v>
      </c>
      <c r="M89" s="20">
        <f>(J89/$J$11)*H89*($B$1/L89)</f>
        <v>5.8086171492675628E-2</v>
      </c>
      <c r="N89" s="93">
        <f t="shared" si="3"/>
        <v>3.6303857182922268E-3</v>
      </c>
    </row>
    <row r="90" spans="1:19" s="11" customFormat="1" x14ac:dyDescent="0.25">
      <c r="A90" s="13">
        <v>1265</v>
      </c>
      <c r="B90" s="5" t="s">
        <v>49</v>
      </c>
      <c r="C90" s="5">
        <v>2</v>
      </c>
      <c r="D90" s="11">
        <v>19</v>
      </c>
      <c r="E90" s="5">
        <v>5</v>
      </c>
      <c r="F90" s="5" t="s">
        <v>40</v>
      </c>
      <c r="G90" s="11">
        <v>1529</v>
      </c>
      <c r="H90" s="5">
        <v>2004</v>
      </c>
      <c r="I90" s="11">
        <v>0.4</v>
      </c>
      <c r="J90" s="11">
        <f t="shared" si="5"/>
        <v>3822.5</v>
      </c>
      <c r="K90" s="11">
        <v>16</v>
      </c>
      <c r="L90" s="11">
        <v>1</v>
      </c>
      <c r="M90" s="20">
        <f>(J90/$J$12)*H90*($B$1/L90)</f>
        <v>3.3415806844557118E-2</v>
      </c>
      <c r="N90" s="93">
        <f t="shared" si="3"/>
        <v>2.0884879277848199E-3</v>
      </c>
    </row>
    <row r="91" spans="1:19" s="11" customFormat="1" x14ac:dyDescent="0.25">
      <c r="A91" s="13">
        <v>1266</v>
      </c>
      <c r="B91" s="5" t="s">
        <v>50</v>
      </c>
      <c r="C91" s="5">
        <v>2</v>
      </c>
      <c r="D91" s="11">
        <v>19</v>
      </c>
      <c r="E91" s="5">
        <v>5</v>
      </c>
      <c r="F91" s="5" t="s">
        <v>40</v>
      </c>
      <c r="G91" s="11">
        <v>1882</v>
      </c>
      <c r="H91" s="5">
        <v>2004</v>
      </c>
      <c r="I91" s="11">
        <v>0.4</v>
      </c>
      <c r="J91" s="11">
        <f t="shared" si="5"/>
        <v>4705</v>
      </c>
      <c r="K91" s="11">
        <v>16</v>
      </c>
      <c r="L91" s="11">
        <v>1</v>
      </c>
      <c r="M91" s="20">
        <f>(J91/$J$13)*H91*($B$1/L91)</f>
        <v>4.2876658944658946E-2</v>
      </c>
      <c r="N91" s="93">
        <f t="shared" si="3"/>
        <v>2.6797911840411841E-3</v>
      </c>
    </row>
    <row r="92" spans="1:19" s="11" customFormat="1" x14ac:dyDescent="0.25">
      <c r="A92" s="13">
        <v>1267</v>
      </c>
      <c r="B92" s="5" t="s">
        <v>51</v>
      </c>
      <c r="C92" s="5">
        <v>2</v>
      </c>
      <c r="D92" s="11">
        <v>19</v>
      </c>
      <c r="E92" s="5">
        <v>5</v>
      </c>
      <c r="F92" s="5" t="s">
        <v>40</v>
      </c>
      <c r="G92" s="11">
        <v>1904</v>
      </c>
      <c r="H92" s="5">
        <v>2004</v>
      </c>
      <c r="I92" s="11">
        <v>0.4</v>
      </c>
      <c r="J92" s="11">
        <f t="shared" si="5"/>
        <v>4760</v>
      </c>
      <c r="K92" s="11">
        <v>16</v>
      </c>
      <c r="L92" s="11">
        <v>1</v>
      </c>
      <c r="M92" s="20">
        <f>(J92/$J$14)*H92*($B$1/L92)</f>
        <v>4.3101256628416511E-2</v>
      </c>
      <c r="N92" s="93">
        <f t="shared" si="3"/>
        <v>2.6938285392760319E-3</v>
      </c>
    </row>
    <row r="93" spans="1:19" s="11" customFormat="1" x14ac:dyDescent="0.25">
      <c r="A93" s="13">
        <v>1268</v>
      </c>
      <c r="B93" s="5" t="s">
        <v>15</v>
      </c>
      <c r="C93" s="5">
        <v>2</v>
      </c>
      <c r="D93" s="11">
        <v>19</v>
      </c>
      <c r="E93" s="5">
        <v>25</v>
      </c>
      <c r="F93" s="5" t="s">
        <v>40</v>
      </c>
      <c r="G93" s="11">
        <v>6725</v>
      </c>
      <c r="H93" s="5">
        <v>2005</v>
      </c>
      <c r="I93" s="11">
        <v>0.4</v>
      </c>
      <c r="J93" s="11">
        <f t="shared" si="5"/>
        <v>16812.5</v>
      </c>
      <c r="K93" s="11">
        <v>16</v>
      </c>
      <c r="L93" s="11">
        <v>1</v>
      </c>
      <c r="M93" s="20">
        <f>(J93/$J$15)*H93*($B$1/L93)</f>
        <v>0.14616784308832673</v>
      </c>
      <c r="N93" s="93">
        <f t="shared" si="3"/>
        <v>9.1354901930204204E-3</v>
      </c>
    </row>
    <row r="94" spans="1:19" s="11" customFormat="1" x14ac:dyDescent="0.25">
      <c r="A94" s="13">
        <v>1269</v>
      </c>
      <c r="B94" s="5" t="s">
        <v>16</v>
      </c>
      <c r="C94" s="5">
        <v>2</v>
      </c>
      <c r="D94" s="11">
        <v>19</v>
      </c>
      <c r="E94" s="5">
        <v>25</v>
      </c>
      <c r="F94" s="5" t="s">
        <v>40</v>
      </c>
      <c r="G94" s="11">
        <v>5970</v>
      </c>
      <c r="H94" s="5">
        <v>2005</v>
      </c>
      <c r="I94" s="11">
        <v>0.4</v>
      </c>
      <c r="J94" s="11">
        <f t="shared" si="5"/>
        <v>14925</v>
      </c>
      <c r="K94" s="11">
        <v>16</v>
      </c>
      <c r="L94" s="11">
        <v>1</v>
      </c>
      <c r="M94" s="20">
        <f>(J94/$J$16)*H94*($B$1/L94)</f>
        <v>0.13059344276468557</v>
      </c>
      <c r="N94" s="93">
        <f t="shared" si="3"/>
        <v>8.1620901727928481E-3</v>
      </c>
    </row>
    <row r="95" spans="1:19" s="11" customFormat="1" x14ac:dyDescent="0.25">
      <c r="A95" s="13">
        <v>1270</v>
      </c>
      <c r="B95" s="5" t="s">
        <v>17</v>
      </c>
      <c r="C95" s="5">
        <v>2</v>
      </c>
      <c r="D95" s="11">
        <v>19</v>
      </c>
      <c r="E95" s="5">
        <v>25</v>
      </c>
      <c r="F95" s="5" t="s">
        <v>40</v>
      </c>
      <c r="G95" s="11">
        <v>6933</v>
      </c>
      <c r="H95" s="5">
        <v>2005</v>
      </c>
      <c r="I95" s="11">
        <v>0.4</v>
      </c>
      <c r="J95" s="11">
        <f t="shared" si="5"/>
        <v>17332.5</v>
      </c>
      <c r="K95" s="11">
        <v>16</v>
      </c>
      <c r="L95" s="11">
        <v>1</v>
      </c>
      <c r="M95" s="20">
        <f>(J95/$J$17)*H95*($B$1/L95)</f>
        <v>0.15197185653816961</v>
      </c>
      <c r="N95" s="93">
        <f t="shared" si="3"/>
        <v>9.4982410336356005E-3</v>
      </c>
    </row>
    <row r="96" spans="1:19" s="11" customFormat="1" x14ac:dyDescent="0.25">
      <c r="A96" s="13">
        <v>1271</v>
      </c>
      <c r="B96" s="5" t="s">
        <v>52</v>
      </c>
      <c r="C96" s="5">
        <v>2</v>
      </c>
      <c r="D96" s="11">
        <v>19</v>
      </c>
      <c r="E96" s="5">
        <v>25</v>
      </c>
      <c r="F96" s="5" t="s">
        <v>40</v>
      </c>
      <c r="G96" s="11">
        <v>4085</v>
      </c>
      <c r="H96" s="5">
        <v>2005</v>
      </c>
      <c r="I96" s="11">
        <v>0.4</v>
      </c>
      <c r="J96" s="11">
        <f t="shared" si="5"/>
        <v>10212.5</v>
      </c>
      <c r="K96" s="11">
        <v>16</v>
      </c>
      <c r="L96" s="11">
        <v>1</v>
      </c>
      <c r="M96" s="20">
        <f>(J96/$J$18)*H96*($B$1/L96)</f>
        <v>0.10123615295994329</v>
      </c>
      <c r="N96" s="93">
        <f t="shared" si="3"/>
        <v>6.3272595599964555E-3</v>
      </c>
    </row>
    <row r="97" spans="1:14" s="11" customFormat="1" x14ac:dyDescent="0.25">
      <c r="A97" s="13">
        <v>1272</v>
      </c>
      <c r="B97" s="5" t="s">
        <v>53</v>
      </c>
      <c r="C97" s="5">
        <v>2</v>
      </c>
      <c r="D97" s="11">
        <v>19</v>
      </c>
      <c r="E97" s="5">
        <v>25</v>
      </c>
      <c r="F97" s="5" t="s">
        <v>40</v>
      </c>
      <c r="G97" s="11">
        <v>4514</v>
      </c>
      <c r="H97" s="5">
        <v>2005</v>
      </c>
      <c r="I97" s="11">
        <v>0.4</v>
      </c>
      <c r="J97" s="11">
        <f t="shared" si="5"/>
        <v>11285</v>
      </c>
      <c r="K97" s="11">
        <v>16</v>
      </c>
      <c r="L97" s="11">
        <v>1</v>
      </c>
      <c r="M97" s="20">
        <f>(J97/$J$19)*H97*($B$1/L97)</f>
        <v>0.10743021563076703</v>
      </c>
      <c r="N97" s="93">
        <f t="shared" si="3"/>
        <v>6.7143884769229395E-3</v>
      </c>
    </row>
    <row r="98" spans="1:14" s="11" customFormat="1" x14ac:dyDescent="0.25">
      <c r="A98" s="13">
        <v>1273</v>
      </c>
      <c r="B98" s="5" t="s">
        <v>54</v>
      </c>
      <c r="C98" s="5">
        <v>2</v>
      </c>
      <c r="D98" s="11">
        <v>19</v>
      </c>
      <c r="E98" s="5">
        <v>25</v>
      </c>
      <c r="F98" s="5" t="s">
        <v>40</v>
      </c>
      <c r="G98" s="11">
        <v>4493</v>
      </c>
      <c r="H98" s="5">
        <v>2005</v>
      </c>
      <c r="I98" s="11">
        <v>0.4</v>
      </c>
      <c r="J98" s="11">
        <f t="shared" si="5"/>
        <v>11232.5</v>
      </c>
      <c r="K98" s="11">
        <v>16</v>
      </c>
      <c r="L98" s="11">
        <v>1</v>
      </c>
      <c r="M98" s="20">
        <f>(J98/$J$20)*H98*($B$1/L98)</f>
        <v>0.10013772148022618</v>
      </c>
      <c r="N98" s="93">
        <f t="shared" si="3"/>
        <v>6.2586075925141361E-3</v>
      </c>
    </row>
    <row r="99" spans="1:14" s="11" customFormat="1" x14ac:dyDescent="0.25">
      <c r="A99" s="13">
        <v>1274</v>
      </c>
      <c r="B99" s="5" t="s">
        <v>18</v>
      </c>
      <c r="C99" s="5">
        <v>2</v>
      </c>
      <c r="D99" s="11">
        <v>19</v>
      </c>
      <c r="E99" s="5">
        <v>45</v>
      </c>
      <c r="F99" s="5" t="s">
        <v>40</v>
      </c>
      <c r="G99" s="11">
        <v>6938</v>
      </c>
      <c r="H99" s="5">
        <v>2001</v>
      </c>
      <c r="I99" s="11">
        <v>0.4</v>
      </c>
      <c r="J99" s="11">
        <f t="shared" si="5"/>
        <v>17345</v>
      </c>
      <c r="K99" s="11">
        <v>16</v>
      </c>
      <c r="L99" s="11">
        <v>1</v>
      </c>
      <c r="M99" s="20">
        <f>(J99/$J$21)*H99*($B$1/L99)</f>
        <v>0.15094855533308169</v>
      </c>
      <c r="N99" s="93">
        <f t="shared" si="3"/>
        <v>9.4342847083176053E-3</v>
      </c>
    </row>
    <row r="100" spans="1:14" s="11" customFormat="1" x14ac:dyDescent="0.25">
      <c r="A100" s="13">
        <v>1275</v>
      </c>
      <c r="B100" s="5" t="s">
        <v>19</v>
      </c>
      <c r="C100" s="5">
        <v>2</v>
      </c>
      <c r="D100" s="11">
        <v>19</v>
      </c>
      <c r="E100" s="5">
        <v>45</v>
      </c>
      <c r="F100" s="5" t="s">
        <v>40</v>
      </c>
      <c r="G100" s="11">
        <v>5021</v>
      </c>
      <c r="H100" s="5">
        <v>2001</v>
      </c>
      <c r="I100" s="11">
        <v>0.4</v>
      </c>
      <c r="J100" s="11">
        <f t="shared" si="5"/>
        <v>12552.5</v>
      </c>
      <c r="K100" s="11">
        <v>16</v>
      </c>
      <c r="L100" s="11">
        <v>1</v>
      </c>
      <c r="M100" s="20">
        <f>(J100/$J$22)*H100*($B$1/L100)</f>
        <v>0.10768032181221084</v>
      </c>
      <c r="N100" s="93">
        <f t="shared" si="3"/>
        <v>6.7300201132631772E-3</v>
      </c>
    </row>
    <row r="101" spans="1:14" s="11" customFormat="1" x14ac:dyDescent="0.25">
      <c r="A101" s="13">
        <v>1276</v>
      </c>
      <c r="B101" s="5" t="s">
        <v>20</v>
      </c>
      <c r="C101" s="5">
        <v>2</v>
      </c>
      <c r="D101" s="11">
        <v>19</v>
      </c>
      <c r="E101" s="5">
        <v>45</v>
      </c>
      <c r="F101" s="5" t="s">
        <v>40</v>
      </c>
      <c r="G101" s="11">
        <v>7966</v>
      </c>
      <c r="H101" s="5">
        <v>2001</v>
      </c>
      <c r="I101" s="11">
        <v>0.4</v>
      </c>
      <c r="J101" s="11">
        <f t="shared" si="5"/>
        <v>19915</v>
      </c>
      <c r="K101" s="11">
        <v>16</v>
      </c>
      <c r="L101" s="11">
        <v>1</v>
      </c>
      <c r="M101" s="20">
        <f>(J101/$J$23)*H101*($B$1/L101)</f>
        <v>0.17566125180897252</v>
      </c>
      <c r="N101" s="93">
        <f t="shared" si="3"/>
        <v>1.0978828238060782E-2</v>
      </c>
    </row>
    <row r="102" spans="1:14" s="11" customFormat="1" x14ac:dyDescent="0.25">
      <c r="A102" s="13">
        <v>1277</v>
      </c>
      <c r="B102" s="5" t="s">
        <v>55</v>
      </c>
      <c r="C102" s="5">
        <v>2</v>
      </c>
      <c r="D102" s="11">
        <v>19</v>
      </c>
      <c r="E102" s="5">
        <v>45</v>
      </c>
      <c r="F102" s="5" t="s">
        <v>40</v>
      </c>
      <c r="G102" s="11">
        <v>4433</v>
      </c>
      <c r="H102" s="5">
        <v>2001</v>
      </c>
      <c r="I102" s="11">
        <v>0.4</v>
      </c>
      <c r="J102" s="11">
        <f t="shared" si="5"/>
        <v>11082.5</v>
      </c>
      <c r="K102" s="11">
        <v>16</v>
      </c>
      <c r="L102" s="11">
        <v>1</v>
      </c>
      <c r="M102" s="20">
        <f>(J102/$J$24)*H102*($B$1/L102)</f>
        <v>0.11407671285062604</v>
      </c>
      <c r="N102" s="93">
        <f t="shared" si="3"/>
        <v>7.1297945531641274E-3</v>
      </c>
    </row>
    <row r="103" spans="1:14" s="11" customFormat="1" x14ac:dyDescent="0.25">
      <c r="A103" s="13">
        <v>1278</v>
      </c>
      <c r="B103" s="5" t="s">
        <v>56</v>
      </c>
      <c r="C103" s="5">
        <v>2</v>
      </c>
      <c r="D103" s="11">
        <v>19</v>
      </c>
      <c r="E103" s="5">
        <v>45</v>
      </c>
      <c r="F103" s="5" t="s">
        <v>40</v>
      </c>
      <c r="G103" s="11">
        <v>4392</v>
      </c>
      <c r="H103" s="5">
        <v>2001</v>
      </c>
      <c r="I103" s="11">
        <v>0.4</v>
      </c>
      <c r="J103" s="11">
        <f t="shared" si="5"/>
        <v>10980</v>
      </c>
      <c r="K103" s="11">
        <v>16</v>
      </c>
      <c r="L103" s="11">
        <v>1</v>
      </c>
      <c r="M103" s="20">
        <f>(J103/$J$25)*H103*($B$1/L103)</f>
        <v>9.1301704563274272E-2</v>
      </c>
      <c r="N103" s="93">
        <f t="shared" si="3"/>
        <v>5.706356535204642E-3</v>
      </c>
    </row>
    <row r="104" spans="1:14" s="11" customFormat="1" x14ac:dyDescent="0.25">
      <c r="A104" s="13">
        <v>1279</v>
      </c>
      <c r="B104" s="5" t="s">
        <v>57</v>
      </c>
      <c r="C104" s="5">
        <v>2</v>
      </c>
      <c r="D104" s="11">
        <v>19</v>
      </c>
      <c r="E104" s="5">
        <v>45</v>
      </c>
      <c r="F104" s="5" t="s">
        <v>40</v>
      </c>
      <c r="G104" s="11">
        <v>4432</v>
      </c>
      <c r="H104" s="5">
        <v>2001</v>
      </c>
      <c r="I104" s="11">
        <v>0.4</v>
      </c>
      <c r="J104" s="11">
        <f t="shared" si="5"/>
        <v>11080</v>
      </c>
      <c r="K104" s="11">
        <v>16</v>
      </c>
      <c r="L104" s="11">
        <v>1</v>
      </c>
      <c r="M104" s="20">
        <f>(J104/$J$26)*H104*($B$1/L104)</f>
        <v>0.10657432930036823</v>
      </c>
      <c r="N104" s="93">
        <f t="shared" si="3"/>
        <v>6.6608955812730141E-3</v>
      </c>
    </row>
    <row r="105" spans="1:14" s="11" customFormat="1" x14ac:dyDescent="0.25">
      <c r="A105" s="13">
        <v>1280</v>
      </c>
      <c r="B105" s="5" t="s">
        <v>21</v>
      </c>
      <c r="C105" s="5">
        <v>2</v>
      </c>
      <c r="D105" s="11">
        <v>19</v>
      </c>
      <c r="E105" s="5">
        <v>75</v>
      </c>
      <c r="F105" s="5" t="s">
        <v>40</v>
      </c>
      <c r="G105" s="11">
        <v>4746</v>
      </c>
      <c r="H105" s="5">
        <v>2009</v>
      </c>
      <c r="I105" s="11">
        <v>0.4</v>
      </c>
      <c r="J105" s="11">
        <f t="shared" si="5"/>
        <v>11865</v>
      </c>
      <c r="K105" s="11">
        <v>16</v>
      </c>
      <c r="L105" s="11">
        <v>1</v>
      </c>
      <c r="M105" s="20">
        <f>(J105/$J$27)*H105*($B$1/L105)</f>
        <v>0.10638196006938597</v>
      </c>
      <c r="N105" s="93">
        <f t="shared" si="3"/>
        <v>6.6488725043366229E-3</v>
      </c>
    </row>
    <row r="106" spans="1:14" s="11" customFormat="1" x14ac:dyDescent="0.25">
      <c r="A106" s="13">
        <v>1281</v>
      </c>
      <c r="B106" s="5" t="s">
        <v>22</v>
      </c>
      <c r="C106" s="5">
        <v>2</v>
      </c>
      <c r="D106" s="11">
        <v>19</v>
      </c>
      <c r="E106" s="5">
        <v>75</v>
      </c>
      <c r="F106" s="5" t="s">
        <v>40</v>
      </c>
      <c r="G106" s="11">
        <v>4554</v>
      </c>
      <c r="H106" s="5">
        <v>2009</v>
      </c>
      <c r="I106" s="11">
        <v>0.4</v>
      </c>
      <c r="J106" s="11">
        <f t="shared" si="5"/>
        <v>11385</v>
      </c>
      <c r="K106" s="11">
        <v>16</v>
      </c>
      <c r="L106" s="11">
        <v>1</v>
      </c>
      <c r="M106" s="20">
        <f>(J106/$J$28)*H106*($B$1/L106)</f>
        <v>0.11127803383575979</v>
      </c>
      <c r="N106" s="93">
        <f t="shared" si="3"/>
        <v>6.9548771147349871E-3</v>
      </c>
    </row>
    <row r="107" spans="1:14" s="11" customFormat="1" x14ac:dyDescent="0.25">
      <c r="A107" s="13">
        <v>1282</v>
      </c>
      <c r="B107" s="5" t="s">
        <v>23</v>
      </c>
      <c r="C107" s="5">
        <v>2</v>
      </c>
      <c r="D107" s="11">
        <v>19</v>
      </c>
      <c r="E107" s="5">
        <v>75</v>
      </c>
      <c r="F107" s="5" t="s">
        <v>40</v>
      </c>
      <c r="G107" s="11">
        <v>4662</v>
      </c>
      <c r="H107" s="5">
        <v>2009</v>
      </c>
      <c r="I107" s="11">
        <v>0.4</v>
      </c>
      <c r="J107" s="11">
        <f t="shared" si="5"/>
        <v>11655</v>
      </c>
      <c r="K107" s="11">
        <v>16</v>
      </c>
      <c r="L107" s="11">
        <v>1</v>
      </c>
      <c r="M107" s="20">
        <f>(J107/$J$29)*H107*($B$1/L107)</f>
        <v>0.11065640359168243</v>
      </c>
      <c r="N107" s="93">
        <f t="shared" si="3"/>
        <v>6.9160252244801516E-3</v>
      </c>
    </row>
    <row r="108" spans="1:14" s="11" customFormat="1" x14ac:dyDescent="0.25">
      <c r="A108" s="13">
        <v>1283</v>
      </c>
      <c r="B108" s="5" t="s">
        <v>58</v>
      </c>
      <c r="C108" s="5">
        <v>2</v>
      </c>
      <c r="D108" s="11">
        <v>19</v>
      </c>
      <c r="E108" s="5">
        <v>75</v>
      </c>
      <c r="F108" s="5" t="s">
        <v>40</v>
      </c>
      <c r="G108" s="11">
        <v>1504</v>
      </c>
      <c r="H108" s="5">
        <v>2009</v>
      </c>
      <c r="I108" s="11">
        <v>0.4</v>
      </c>
      <c r="J108" s="11">
        <f t="shared" si="5"/>
        <v>3760</v>
      </c>
      <c r="K108" s="11">
        <v>16</v>
      </c>
      <c r="L108" s="11">
        <v>1</v>
      </c>
      <c r="M108" s="20">
        <f>(J108/$J$30)*H108*($B$1/L108)</f>
        <v>3.3393403953624154E-2</v>
      </c>
      <c r="N108" s="93">
        <f t="shared" si="3"/>
        <v>2.0870877471015096E-3</v>
      </c>
    </row>
    <row r="109" spans="1:14" s="11" customFormat="1" x14ac:dyDescent="0.25">
      <c r="A109" s="13">
        <v>1284</v>
      </c>
      <c r="B109" s="5" t="s">
        <v>59</v>
      </c>
      <c r="C109" s="5">
        <v>2</v>
      </c>
      <c r="D109" s="11">
        <v>19</v>
      </c>
      <c r="E109" s="5">
        <v>75</v>
      </c>
      <c r="F109" s="5" t="s">
        <v>40</v>
      </c>
      <c r="G109" s="11">
        <v>1784</v>
      </c>
      <c r="H109" s="5">
        <v>2009</v>
      </c>
      <c r="I109" s="11">
        <v>0.4</v>
      </c>
      <c r="J109" s="11">
        <f t="shared" si="5"/>
        <v>4460</v>
      </c>
      <c r="K109" s="11">
        <v>16</v>
      </c>
      <c r="L109" s="11">
        <v>1</v>
      </c>
      <c r="M109" s="20">
        <f>(J109/$J$31)*H109*($B$1/L109)</f>
        <v>4.1212133992883801E-2</v>
      </c>
      <c r="N109" s="93">
        <f t="shared" si="3"/>
        <v>2.5757583745552376E-3</v>
      </c>
    </row>
    <row r="110" spans="1:14" s="11" customFormat="1" x14ac:dyDescent="0.25">
      <c r="A110" s="13">
        <v>1285</v>
      </c>
      <c r="B110" s="5" t="s">
        <v>60</v>
      </c>
      <c r="C110" s="5">
        <v>2</v>
      </c>
      <c r="D110" s="11">
        <v>19</v>
      </c>
      <c r="E110" s="5">
        <v>75</v>
      </c>
      <c r="F110" s="5" t="s">
        <v>40</v>
      </c>
      <c r="G110" s="11">
        <v>1746</v>
      </c>
      <c r="H110" s="5">
        <v>2009</v>
      </c>
      <c r="I110" s="11">
        <v>0.4</v>
      </c>
      <c r="J110" s="11">
        <f t="shared" si="5"/>
        <v>4365</v>
      </c>
      <c r="K110" s="11">
        <v>16</v>
      </c>
      <c r="L110" s="11">
        <v>1</v>
      </c>
      <c r="M110" s="20">
        <f>(J110/$J$32)*H110*($B$1/L110)</f>
        <v>3.9011239486981486E-2</v>
      </c>
      <c r="N110" s="93">
        <f t="shared" si="3"/>
        <v>2.4382024679363429E-3</v>
      </c>
    </row>
    <row r="111" spans="1:14" s="11" customFormat="1" x14ac:dyDescent="0.25">
      <c r="A111" s="13">
        <v>1286</v>
      </c>
      <c r="B111" s="5" t="s">
        <v>24</v>
      </c>
      <c r="C111" s="5">
        <v>2</v>
      </c>
      <c r="D111" s="11">
        <v>19</v>
      </c>
      <c r="E111" s="5">
        <v>100</v>
      </c>
      <c r="F111" s="5" t="s">
        <v>40</v>
      </c>
      <c r="G111" s="11">
        <v>1335</v>
      </c>
      <c r="H111" s="5">
        <v>2017</v>
      </c>
      <c r="I111" s="11">
        <v>0.4</v>
      </c>
      <c r="J111" s="11">
        <f t="shared" si="5"/>
        <v>3337.5</v>
      </c>
      <c r="K111" s="11">
        <v>16</v>
      </c>
      <c r="L111" s="11">
        <v>1</v>
      </c>
      <c r="M111" s="20">
        <f>(J111/$J$33)*H111*($B$1/L111)</f>
        <v>2.8938914371228346E-2</v>
      </c>
      <c r="N111" s="93">
        <f t="shared" si="3"/>
        <v>1.8086821482017716E-3</v>
      </c>
    </row>
    <row r="112" spans="1:14" s="11" customFormat="1" x14ac:dyDescent="0.25">
      <c r="A112" s="13">
        <v>1287</v>
      </c>
      <c r="B112" s="5" t="s">
        <v>25</v>
      </c>
      <c r="C112" s="5">
        <v>2</v>
      </c>
      <c r="D112" s="11">
        <v>19</v>
      </c>
      <c r="E112" s="5">
        <v>100</v>
      </c>
      <c r="F112" s="5" t="s">
        <v>40</v>
      </c>
      <c r="G112" s="11">
        <v>2707</v>
      </c>
      <c r="H112" s="5">
        <v>2017</v>
      </c>
      <c r="I112" s="11">
        <v>0.4</v>
      </c>
      <c r="J112" s="11">
        <f t="shared" si="5"/>
        <v>6767.5</v>
      </c>
      <c r="K112" s="11">
        <v>16</v>
      </c>
      <c r="L112" s="11">
        <v>1</v>
      </c>
      <c r="M112" s="20">
        <f>(J112/$J$34)*H112*($B$1/L112)</f>
        <v>6.974111838934198E-2</v>
      </c>
      <c r="N112" s="93">
        <f t="shared" si="3"/>
        <v>4.3588198993338738E-3</v>
      </c>
    </row>
    <row r="113" spans="1:14" s="11" customFormat="1" x14ac:dyDescent="0.25">
      <c r="A113" s="13">
        <v>1288</v>
      </c>
      <c r="B113" s="5" t="s">
        <v>26</v>
      </c>
      <c r="C113" s="5">
        <v>2</v>
      </c>
      <c r="D113" s="11">
        <v>19</v>
      </c>
      <c r="E113" s="5">
        <v>100</v>
      </c>
      <c r="F113" s="5" t="s">
        <v>40</v>
      </c>
      <c r="G113" s="11">
        <v>3010</v>
      </c>
      <c r="H113" s="5">
        <v>2017</v>
      </c>
      <c r="I113" s="11">
        <v>0.4</v>
      </c>
      <c r="J113" s="11">
        <f t="shared" si="5"/>
        <v>7525</v>
      </c>
      <c r="K113" s="11">
        <v>16</v>
      </c>
      <c r="L113" s="11">
        <v>1</v>
      </c>
      <c r="M113" s="20">
        <f>(J113/$J$35)*H113*($B$1/L113)</f>
        <v>7.068059826731804E-2</v>
      </c>
      <c r="N113" s="93">
        <f t="shared" ref="N113:N143" si="6">M113/K113</f>
        <v>4.4175373917073775E-3</v>
      </c>
    </row>
    <row r="114" spans="1:14" s="11" customFormat="1" x14ac:dyDescent="0.25">
      <c r="A114" s="13">
        <v>1289</v>
      </c>
      <c r="B114" s="5" t="s">
        <v>61</v>
      </c>
      <c r="C114" s="5">
        <v>2</v>
      </c>
      <c r="D114" s="11">
        <v>19</v>
      </c>
      <c r="E114" s="5">
        <v>100</v>
      </c>
      <c r="F114" s="5" t="s">
        <v>40</v>
      </c>
      <c r="G114" s="11">
        <v>1597</v>
      </c>
      <c r="H114" s="5">
        <v>2017</v>
      </c>
      <c r="I114" s="11">
        <v>0.4</v>
      </c>
      <c r="J114" s="11">
        <f t="shared" si="5"/>
        <v>3992.5</v>
      </c>
      <c r="K114" s="11">
        <v>16</v>
      </c>
      <c r="L114" s="11">
        <v>1</v>
      </c>
      <c r="M114" s="20">
        <f>(J114/$J$36)*H114*($B$1/L114)</f>
        <v>3.5289828388814476E-2</v>
      </c>
      <c r="N114" s="93">
        <f t="shared" si="6"/>
        <v>2.2056142743009047E-3</v>
      </c>
    </row>
    <row r="115" spans="1:14" s="11" customFormat="1" x14ac:dyDescent="0.25">
      <c r="A115" s="13">
        <v>1290</v>
      </c>
      <c r="B115" s="5" t="s">
        <v>62</v>
      </c>
      <c r="C115" s="5">
        <v>2</v>
      </c>
      <c r="D115" s="11">
        <v>19</v>
      </c>
      <c r="E115" s="5">
        <v>100</v>
      </c>
      <c r="F115" s="5" t="s">
        <v>40</v>
      </c>
      <c r="G115" s="11">
        <v>1572</v>
      </c>
      <c r="H115" s="5">
        <v>2017</v>
      </c>
      <c r="I115" s="11">
        <v>0.4</v>
      </c>
      <c r="J115" s="11">
        <f t="shared" si="5"/>
        <v>3930</v>
      </c>
      <c r="K115" s="11">
        <v>16</v>
      </c>
      <c r="L115" s="11">
        <v>1</v>
      </c>
      <c r="M115" s="20">
        <f>(J115/$J$37)*H115*($B$1/L115)</f>
        <v>3.4175622712112587E-2</v>
      </c>
      <c r="N115" s="93">
        <f t="shared" si="6"/>
        <v>2.1359764195070367E-3</v>
      </c>
    </row>
    <row r="116" spans="1:14" s="11" customFormat="1" x14ac:dyDescent="0.25">
      <c r="A116" s="13">
        <v>1291</v>
      </c>
      <c r="B116" s="5" t="s">
        <v>63</v>
      </c>
      <c r="C116" s="5">
        <v>2</v>
      </c>
      <c r="D116" s="11">
        <v>19</v>
      </c>
      <c r="E116" s="5">
        <v>100</v>
      </c>
      <c r="F116" s="5" t="s">
        <v>40</v>
      </c>
      <c r="G116" s="11">
        <v>1794</v>
      </c>
      <c r="H116" s="5">
        <v>2017</v>
      </c>
      <c r="I116" s="11">
        <v>0.4</v>
      </c>
      <c r="J116" s="11">
        <f t="shared" si="5"/>
        <v>4485</v>
      </c>
      <c r="K116" s="11">
        <v>16</v>
      </c>
      <c r="L116" s="11">
        <v>1</v>
      </c>
      <c r="M116" s="20">
        <f>(J116/$J$38)*H116*($B$1/L116)</f>
        <v>4.3105241935483873E-2</v>
      </c>
      <c r="N116" s="93">
        <f t="shared" si="6"/>
        <v>2.6940776209677421E-3</v>
      </c>
    </row>
    <row r="117" spans="1:14" s="11" customFormat="1" x14ac:dyDescent="0.25">
      <c r="A117" s="13">
        <v>1292</v>
      </c>
      <c r="B117" s="5" t="s">
        <v>27</v>
      </c>
      <c r="C117" s="5">
        <v>2</v>
      </c>
      <c r="D117" s="11">
        <v>19</v>
      </c>
      <c r="E117" s="5">
        <v>125</v>
      </c>
      <c r="F117" s="5" t="s">
        <v>40</v>
      </c>
      <c r="G117" s="11">
        <v>1213</v>
      </c>
      <c r="H117" s="5">
        <v>2035</v>
      </c>
      <c r="I117" s="11">
        <v>0.4</v>
      </c>
      <c r="J117" s="11">
        <f t="shared" si="5"/>
        <v>3032.5</v>
      </c>
      <c r="K117" s="11">
        <v>16</v>
      </c>
      <c r="L117" s="11">
        <v>1</v>
      </c>
      <c r="M117" s="20">
        <f>(J117/$J$39)*H117*($B$1/L117)</f>
        <v>2.8630603433183358E-2</v>
      </c>
      <c r="N117" s="93">
        <f t="shared" si="6"/>
        <v>1.7894127145739599E-3</v>
      </c>
    </row>
    <row r="118" spans="1:14" s="11" customFormat="1" x14ac:dyDescent="0.25">
      <c r="A118" s="13">
        <v>1293</v>
      </c>
      <c r="B118" s="5" t="s">
        <v>28</v>
      </c>
      <c r="C118" s="5">
        <v>2</v>
      </c>
      <c r="D118" s="11">
        <v>19</v>
      </c>
      <c r="E118" s="5">
        <v>125</v>
      </c>
      <c r="F118" s="5" t="s">
        <v>40</v>
      </c>
      <c r="G118" s="11">
        <v>1506</v>
      </c>
      <c r="H118" s="5">
        <v>2035</v>
      </c>
      <c r="I118" s="11">
        <v>0.4</v>
      </c>
      <c r="J118" s="11">
        <f t="shared" si="5"/>
        <v>3765</v>
      </c>
      <c r="K118" s="11">
        <v>16</v>
      </c>
      <c r="L118" s="11">
        <v>1</v>
      </c>
      <c r="M118" s="20">
        <f>(J118/$J$40)*H118*($B$1/L118)</f>
        <v>3.2716775568410711E-2</v>
      </c>
      <c r="N118" s="93">
        <f t="shared" si="6"/>
        <v>2.0447984730256694E-3</v>
      </c>
    </row>
    <row r="119" spans="1:14" s="11" customFormat="1" x14ac:dyDescent="0.25">
      <c r="A119" s="13">
        <v>1294</v>
      </c>
      <c r="B119" s="5" t="s">
        <v>29</v>
      </c>
      <c r="C119" s="5">
        <v>2</v>
      </c>
      <c r="D119" s="11">
        <v>19</v>
      </c>
      <c r="E119" s="5">
        <v>125</v>
      </c>
      <c r="F119" s="5" t="s">
        <v>40</v>
      </c>
      <c r="G119" s="11">
        <v>1685</v>
      </c>
      <c r="H119" s="5">
        <v>2035</v>
      </c>
      <c r="I119" s="11">
        <v>0.4</v>
      </c>
      <c r="J119" s="11">
        <f t="shared" si="5"/>
        <v>4212.5</v>
      </c>
      <c r="K119" s="11">
        <v>16</v>
      </c>
      <c r="L119" s="11">
        <v>1</v>
      </c>
      <c r="M119" s="20">
        <f>(J119/$J$41)*H119*($B$1/L119)</f>
        <v>3.7431140838688426E-2</v>
      </c>
      <c r="N119" s="93">
        <f t="shared" si="6"/>
        <v>2.3394463024180266E-3</v>
      </c>
    </row>
    <row r="120" spans="1:14" s="11" customFormat="1" x14ac:dyDescent="0.25">
      <c r="A120" s="13">
        <v>1295</v>
      </c>
      <c r="B120" s="5" t="s">
        <v>64</v>
      </c>
      <c r="C120" s="5">
        <v>2</v>
      </c>
      <c r="D120" s="11">
        <v>19</v>
      </c>
      <c r="E120" s="5">
        <v>125</v>
      </c>
      <c r="F120" s="5" t="s">
        <v>40</v>
      </c>
      <c r="G120" s="11">
        <v>1104</v>
      </c>
      <c r="H120" s="5">
        <v>2035</v>
      </c>
      <c r="I120" s="11">
        <v>0.4</v>
      </c>
      <c r="J120" s="11">
        <f t="shared" si="5"/>
        <v>2760</v>
      </c>
      <c r="K120" s="11">
        <v>16</v>
      </c>
      <c r="L120" s="11">
        <v>1</v>
      </c>
      <c r="M120" s="20">
        <f>(J120/$J$42)*H120*($B$1/L120)</f>
        <v>2.3928474968650526E-2</v>
      </c>
      <c r="N120" s="93">
        <f t="shared" si="6"/>
        <v>1.4955296855406579E-3</v>
      </c>
    </row>
    <row r="121" spans="1:14" s="11" customFormat="1" x14ac:dyDescent="0.25">
      <c r="A121" s="13">
        <v>1296</v>
      </c>
      <c r="B121" s="5" t="s">
        <v>65</v>
      </c>
      <c r="C121" s="5">
        <v>2</v>
      </c>
      <c r="D121" s="11">
        <v>19</v>
      </c>
      <c r="E121" s="5">
        <v>125</v>
      </c>
      <c r="F121" s="5" t="s">
        <v>40</v>
      </c>
      <c r="G121" s="11">
        <v>904</v>
      </c>
      <c r="H121" s="5">
        <v>2035</v>
      </c>
      <c r="I121" s="11">
        <v>0.4</v>
      </c>
      <c r="J121" s="11">
        <f t="shared" si="5"/>
        <v>2260</v>
      </c>
      <c r="K121" s="11">
        <v>16</v>
      </c>
      <c r="L121" s="11">
        <v>1</v>
      </c>
      <c r="M121" s="20">
        <f>(J121/$J$43)*H121*($B$1/L121)</f>
        <v>2.0448675357796011E-2</v>
      </c>
      <c r="N121" s="93">
        <f t="shared" si="6"/>
        <v>1.2780422098622507E-3</v>
      </c>
    </row>
    <row r="122" spans="1:14" s="11" customFormat="1" x14ac:dyDescent="0.25">
      <c r="A122" s="13">
        <v>1297</v>
      </c>
      <c r="B122" s="5" t="s">
        <v>66</v>
      </c>
      <c r="C122" s="5">
        <v>2</v>
      </c>
      <c r="D122" s="11">
        <v>19</v>
      </c>
      <c r="E122" s="5">
        <v>125</v>
      </c>
      <c r="F122" s="5" t="s">
        <v>40</v>
      </c>
      <c r="G122" s="11">
        <v>1219</v>
      </c>
      <c r="H122" s="5">
        <v>2035</v>
      </c>
      <c r="I122" s="11">
        <v>0.4</v>
      </c>
      <c r="J122" s="11">
        <f>G122/I122</f>
        <v>3047.5</v>
      </c>
      <c r="K122" s="11">
        <v>16</v>
      </c>
      <c r="L122" s="11">
        <v>1</v>
      </c>
      <c r="M122" s="41">
        <f t="shared" ref="M122" si="7">(J122/$J$44)*H122*($B$1/L122)</f>
        <v>2.866232799365168E-2</v>
      </c>
      <c r="N122" s="93">
        <f t="shared" si="6"/>
        <v>1.79139549960323E-3</v>
      </c>
    </row>
    <row r="123" spans="1:14" s="11" customFormat="1" x14ac:dyDescent="0.25">
      <c r="A123" s="13"/>
      <c r="B123" s="5"/>
      <c r="C123" s="5"/>
      <c r="D123" s="5"/>
      <c r="E123" s="5"/>
      <c r="H123" s="5"/>
      <c r="M123" s="14"/>
      <c r="N123" s="93"/>
    </row>
    <row r="124" spans="1:14" s="11" customFormat="1" x14ac:dyDescent="0.25">
      <c r="A124" s="13"/>
      <c r="B124" s="5"/>
      <c r="C124" s="5"/>
      <c r="D124" s="5"/>
      <c r="E124" s="5"/>
      <c r="H124" s="5"/>
      <c r="M124" s="14"/>
      <c r="N124" s="93"/>
    </row>
    <row r="125" spans="1:14" s="11" customFormat="1" x14ac:dyDescent="0.25">
      <c r="A125" s="15"/>
      <c r="B125" s="2"/>
      <c r="C125" s="2"/>
      <c r="D125" s="2"/>
      <c r="E125" s="2"/>
      <c r="F125" s="1"/>
      <c r="G125" s="1"/>
      <c r="H125" s="2"/>
      <c r="I125" s="1"/>
      <c r="J125" s="1"/>
      <c r="L125" s="1"/>
      <c r="M125" s="14"/>
      <c r="N125" s="93"/>
    </row>
    <row r="126" spans="1:14" s="11" customFormat="1" x14ac:dyDescent="0.25">
      <c r="A126" s="15">
        <v>1391</v>
      </c>
      <c r="B126" s="2" t="s">
        <v>15</v>
      </c>
      <c r="C126" s="2">
        <v>2</v>
      </c>
      <c r="D126" s="2">
        <v>15</v>
      </c>
      <c r="E126" s="2">
        <v>25</v>
      </c>
      <c r="F126" s="1" t="s">
        <v>76</v>
      </c>
      <c r="G126" s="1">
        <v>432</v>
      </c>
      <c r="H126" s="2">
        <v>2005</v>
      </c>
      <c r="I126" s="37">
        <v>0.05</v>
      </c>
      <c r="J126" s="11">
        <f t="shared" ref="J126:J143" si="8">G126/I126</f>
        <v>8640</v>
      </c>
      <c r="K126" s="11">
        <v>16</v>
      </c>
      <c r="L126" s="1">
        <v>1</v>
      </c>
      <c r="M126" s="42">
        <f>(J126/$J$15)*H126*($B$1/L126)</f>
        <v>7.5116143600484339E-2</v>
      </c>
      <c r="N126" s="93">
        <f t="shared" si="6"/>
        <v>4.6947589750302712E-3</v>
      </c>
    </row>
    <row r="127" spans="1:14" s="11" customFormat="1" x14ac:dyDescent="0.25">
      <c r="A127" s="15">
        <v>1392</v>
      </c>
      <c r="B127" s="2" t="s">
        <v>16</v>
      </c>
      <c r="C127" s="2">
        <v>2</v>
      </c>
      <c r="D127" s="2">
        <v>15</v>
      </c>
      <c r="E127" s="2">
        <v>25</v>
      </c>
      <c r="F127" s="1" t="s">
        <v>76</v>
      </c>
      <c r="G127" s="1">
        <v>352</v>
      </c>
      <c r="H127" s="2">
        <v>2005</v>
      </c>
      <c r="I127" s="37">
        <v>4.8000000000000001E-2</v>
      </c>
      <c r="J127" s="11">
        <f t="shared" si="8"/>
        <v>7333.333333333333</v>
      </c>
      <c r="K127" s="11">
        <v>16</v>
      </c>
      <c r="L127" s="1">
        <v>1</v>
      </c>
      <c r="M127" s="20">
        <f>(J127/$J$16)*H127*($B$1/L127)</f>
        <v>6.4166515707941532E-2</v>
      </c>
      <c r="N127" s="93">
        <f t="shared" si="6"/>
        <v>4.0104072317463458E-3</v>
      </c>
    </row>
    <row r="128" spans="1:14" s="11" customFormat="1" x14ac:dyDescent="0.25">
      <c r="A128" s="15">
        <v>1393</v>
      </c>
      <c r="B128" s="2" t="s">
        <v>17</v>
      </c>
      <c r="C128" s="2">
        <v>2</v>
      </c>
      <c r="D128" s="2">
        <v>15</v>
      </c>
      <c r="E128" s="2">
        <v>25</v>
      </c>
      <c r="F128" s="1" t="s">
        <v>76</v>
      </c>
      <c r="G128" s="1">
        <v>425</v>
      </c>
      <c r="H128" s="2">
        <v>2005</v>
      </c>
      <c r="I128" s="37">
        <v>5.1999999999999998E-2</v>
      </c>
      <c r="J128" s="11">
        <f t="shared" si="8"/>
        <v>8173.0769230769238</v>
      </c>
      <c r="K128" s="11">
        <v>16</v>
      </c>
      <c r="L128" s="1">
        <v>1</v>
      </c>
      <c r="M128" s="20">
        <f>(J128/$J$17)*H128*($B$1/L128)</f>
        <v>7.1661772602294588E-2</v>
      </c>
      <c r="N128" s="93">
        <f t="shared" si="6"/>
        <v>4.4788607876434117E-3</v>
      </c>
    </row>
    <row r="129" spans="1:20" s="11" customFormat="1" x14ac:dyDescent="0.25">
      <c r="A129" s="15">
        <v>1394</v>
      </c>
      <c r="B129" s="2" t="s">
        <v>52</v>
      </c>
      <c r="C129" s="2">
        <v>2</v>
      </c>
      <c r="D129" s="2">
        <v>15</v>
      </c>
      <c r="E129" s="2">
        <v>25</v>
      </c>
      <c r="F129" s="1" t="s">
        <v>76</v>
      </c>
      <c r="G129" s="1">
        <v>216</v>
      </c>
      <c r="H129" s="2">
        <v>2005</v>
      </c>
      <c r="I129" s="1">
        <v>5.5E-2</v>
      </c>
      <c r="J129" s="11">
        <f t="shared" si="8"/>
        <v>3927.2727272727275</v>
      </c>
      <c r="K129" s="11">
        <v>16</v>
      </c>
      <c r="L129" s="1">
        <v>1</v>
      </c>
      <c r="M129" s="20">
        <f>(J129/$J$18)*H129*($B$1/L129)</f>
        <v>3.893091628235941E-2</v>
      </c>
      <c r="N129" s="93">
        <f t="shared" si="6"/>
        <v>2.4331822676474631E-3</v>
      </c>
    </row>
    <row r="130" spans="1:20" s="11" customFormat="1" x14ac:dyDescent="0.25">
      <c r="A130" s="15">
        <v>1395</v>
      </c>
      <c r="B130" s="2" t="s">
        <v>53</v>
      </c>
      <c r="C130" s="2">
        <v>2</v>
      </c>
      <c r="D130" s="2">
        <v>15</v>
      </c>
      <c r="E130" s="2">
        <v>25</v>
      </c>
      <c r="F130" s="1" t="s">
        <v>76</v>
      </c>
      <c r="G130" s="1">
        <v>210</v>
      </c>
      <c r="H130" s="2">
        <v>2005</v>
      </c>
      <c r="I130" s="1">
        <v>0.05</v>
      </c>
      <c r="J130" s="11">
        <f t="shared" si="8"/>
        <v>4200</v>
      </c>
      <c r="K130" s="11">
        <v>16</v>
      </c>
      <c r="L130" s="1">
        <v>1</v>
      </c>
      <c r="M130" s="20">
        <f>(J130/$J$19)*H130*($B$1/L130)</f>
        <v>3.9982889291025392E-2</v>
      </c>
      <c r="N130" s="93">
        <f t="shared" si="6"/>
        <v>2.498930580689087E-3</v>
      </c>
    </row>
    <row r="131" spans="1:20" s="11" customFormat="1" x14ac:dyDescent="0.25">
      <c r="A131" s="15">
        <v>1396</v>
      </c>
      <c r="B131" s="2" t="s">
        <v>54</v>
      </c>
      <c r="C131" s="2">
        <v>2</v>
      </c>
      <c r="D131" s="2">
        <v>15</v>
      </c>
      <c r="E131" s="2">
        <v>25</v>
      </c>
      <c r="F131" s="1" t="s">
        <v>76</v>
      </c>
      <c r="G131" s="1">
        <v>241</v>
      </c>
      <c r="H131" s="2">
        <v>2005</v>
      </c>
      <c r="I131" s="1">
        <v>5.2999999999999999E-2</v>
      </c>
      <c r="J131" s="11">
        <f t="shared" si="8"/>
        <v>4547.1698113207549</v>
      </c>
      <c r="K131" s="11">
        <v>16</v>
      </c>
      <c r="L131" s="1">
        <v>1</v>
      </c>
      <c r="M131" s="20">
        <f>(J131/$J$20)*H131*($B$1/L131)</f>
        <v>4.0538012382758108E-2</v>
      </c>
      <c r="N131" s="93">
        <f t="shared" si="6"/>
        <v>2.5336257739223818E-3</v>
      </c>
    </row>
    <row r="132" spans="1:20" s="11" customFormat="1" x14ac:dyDescent="0.25">
      <c r="A132" s="15">
        <v>1397</v>
      </c>
      <c r="B132" s="2" t="s">
        <v>21</v>
      </c>
      <c r="C132" s="2">
        <v>2</v>
      </c>
      <c r="D132" s="2">
        <v>15</v>
      </c>
      <c r="E132" s="2">
        <v>75</v>
      </c>
      <c r="F132" s="1" t="s">
        <v>76</v>
      </c>
      <c r="G132" s="1">
        <v>376</v>
      </c>
      <c r="H132" s="2">
        <v>2009</v>
      </c>
      <c r="I132" s="1">
        <v>4.8000000000000001E-2</v>
      </c>
      <c r="J132" s="11">
        <f t="shared" si="8"/>
        <v>7833.333333333333</v>
      </c>
      <c r="K132" s="11">
        <v>16</v>
      </c>
      <c r="L132" s="1">
        <v>1</v>
      </c>
      <c r="M132" s="20">
        <f>(J132/$J$27)*H132*($B$1/L132)</f>
        <v>7.0233910988357073E-2</v>
      </c>
      <c r="N132" s="93">
        <f t="shared" si="6"/>
        <v>4.3896194367723171E-3</v>
      </c>
      <c r="P132" s="1"/>
      <c r="Q132" s="1"/>
      <c r="R132" s="1"/>
      <c r="S132" s="51"/>
      <c r="T132" s="1"/>
    </row>
    <row r="133" spans="1:20" s="11" customFormat="1" x14ac:dyDescent="0.25">
      <c r="A133" s="15">
        <v>1398</v>
      </c>
      <c r="B133" s="2" t="s">
        <v>22</v>
      </c>
      <c r="C133" s="2">
        <v>2</v>
      </c>
      <c r="D133" s="2">
        <v>15</v>
      </c>
      <c r="E133" s="2">
        <v>75</v>
      </c>
      <c r="F133" s="1" t="s">
        <v>76</v>
      </c>
      <c r="G133" s="1">
        <v>389</v>
      </c>
      <c r="H133" s="2">
        <v>2009</v>
      </c>
      <c r="I133" s="1">
        <v>4.5999999999999999E-2</v>
      </c>
      <c r="J133" s="11">
        <f t="shared" si="8"/>
        <v>8456.5217391304341</v>
      </c>
      <c r="K133" s="11">
        <v>16</v>
      </c>
      <c r="L133" s="1">
        <v>1</v>
      </c>
      <c r="M133" s="20">
        <f>(J133/$J$28)*H133*($B$1/L133)</f>
        <v>8.2654818815967909E-2</v>
      </c>
      <c r="N133" s="93">
        <f t="shared" si="6"/>
        <v>5.1659261759979943E-3</v>
      </c>
      <c r="P133" s="1"/>
      <c r="Q133" s="1"/>
      <c r="R133" s="1"/>
      <c r="S133" s="51"/>
      <c r="T133" s="1"/>
    </row>
    <row r="134" spans="1:20" s="11" customFormat="1" x14ac:dyDescent="0.25">
      <c r="A134" s="15">
        <v>1399</v>
      </c>
      <c r="B134" s="2" t="s">
        <v>23</v>
      </c>
      <c r="C134" s="2">
        <v>2</v>
      </c>
      <c r="D134" s="2">
        <v>15</v>
      </c>
      <c r="E134" s="2">
        <v>75</v>
      </c>
      <c r="F134" s="1" t="s">
        <v>76</v>
      </c>
      <c r="G134" s="1">
        <v>363</v>
      </c>
      <c r="H134" s="2">
        <v>2009</v>
      </c>
      <c r="I134" s="1">
        <v>4.9000000000000002E-2</v>
      </c>
      <c r="J134" s="11">
        <f t="shared" si="8"/>
        <v>7408.1632653061224</v>
      </c>
      <c r="K134" s="11">
        <v>16</v>
      </c>
      <c r="L134" s="1">
        <v>1</v>
      </c>
      <c r="M134" s="20">
        <f>(J134/$J$29)*H134*($B$1/L134)</f>
        <v>7.0335538752362953E-2</v>
      </c>
      <c r="N134" s="93">
        <f t="shared" si="6"/>
        <v>4.3959711720226845E-3</v>
      </c>
      <c r="P134" s="1"/>
      <c r="Q134" s="1"/>
      <c r="R134" s="1"/>
      <c r="S134" s="51"/>
      <c r="T134" s="1"/>
    </row>
    <row r="135" spans="1:20" s="11" customFormat="1" x14ac:dyDescent="0.25">
      <c r="A135" s="15">
        <v>1400</v>
      </c>
      <c r="B135" s="2" t="s">
        <v>58</v>
      </c>
      <c r="C135" s="2">
        <v>2</v>
      </c>
      <c r="D135" s="2">
        <v>15</v>
      </c>
      <c r="E135" s="2">
        <v>75</v>
      </c>
      <c r="F135" s="1" t="s">
        <v>76</v>
      </c>
      <c r="G135" s="1">
        <v>163</v>
      </c>
      <c r="H135" s="2">
        <v>2009</v>
      </c>
      <c r="I135" s="1">
        <v>5.3999999999999999E-2</v>
      </c>
      <c r="J135" s="11">
        <f t="shared" si="8"/>
        <v>3018.5185185185187</v>
      </c>
      <c r="K135" s="11">
        <v>16</v>
      </c>
      <c r="L135" s="1">
        <v>1</v>
      </c>
      <c r="M135" s="20">
        <f>(J135/$J$30)*H135*($B$1/L135)</f>
        <v>2.6808140486804261E-2</v>
      </c>
      <c r="N135" s="93">
        <f t="shared" si="6"/>
        <v>1.6755087804252663E-3</v>
      </c>
      <c r="P135" s="1"/>
      <c r="Q135" s="1"/>
      <c r="R135" s="1"/>
      <c r="S135" s="51"/>
      <c r="T135" s="1"/>
    </row>
    <row r="136" spans="1:20" s="11" customFormat="1" x14ac:dyDescent="0.25">
      <c r="A136" s="15">
        <v>1401</v>
      </c>
      <c r="B136" s="2" t="s">
        <v>59</v>
      </c>
      <c r="C136" s="2">
        <v>2</v>
      </c>
      <c r="D136" s="2">
        <v>15</v>
      </c>
      <c r="E136" s="2">
        <v>75</v>
      </c>
      <c r="F136" s="1" t="s">
        <v>76</v>
      </c>
      <c r="G136" s="1">
        <v>235</v>
      </c>
      <c r="H136" s="2">
        <v>2009</v>
      </c>
      <c r="I136" s="1">
        <v>5.1999999999999998E-2</v>
      </c>
      <c r="J136" s="11">
        <f t="shared" si="8"/>
        <v>4519.2307692307695</v>
      </c>
      <c r="K136" s="11">
        <v>16</v>
      </c>
      <c r="L136" s="1">
        <v>1</v>
      </c>
      <c r="M136" s="20">
        <f>(J136/$J$31)*H136*($B$1/L136)</f>
        <v>4.1759449328767219E-2</v>
      </c>
      <c r="N136" s="93">
        <f t="shared" si="6"/>
        <v>2.6099655830479512E-3</v>
      </c>
      <c r="P136" s="1"/>
      <c r="Q136" s="1"/>
      <c r="R136" s="1"/>
      <c r="S136" s="51"/>
      <c r="T136" s="1"/>
    </row>
    <row r="137" spans="1:20" s="11" customFormat="1" x14ac:dyDescent="0.25">
      <c r="A137" s="15">
        <v>1402</v>
      </c>
      <c r="B137" s="2" t="s">
        <v>60</v>
      </c>
      <c r="C137" s="2">
        <v>2</v>
      </c>
      <c r="D137" s="2">
        <v>15</v>
      </c>
      <c r="E137" s="2">
        <v>75</v>
      </c>
      <c r="F137" s="1" t="s">
        <v>76</v>
      </c>
      <c r="G137" s="1">
        <v>210</v>
      </c>
      <c r="H137" s="2">
        <v>2009</v>
      </c>
      <c r="I137" s="1">
        <v>5.2999999999999999E-2</v>
      </c>
      <c r="J137" s="11">
        <f t="shared" si="8"/>
        <v>3962.2641509433965</v>
      </c>
      <c r="K137" s="11">
        <v>16</v>
      </c>
      <c r="L137" s="1">
        <v>1</v>
      </c>
      <c r="M137" s="20">
        <f>(J137/$J$32)*H137*($B$1/L137)</f>
        <v>3.5411875304269001E-2</v>
      </c>
      <c r="N137" s="93">
        <f t="shared" si="6"/>
        <v>2.2132422065168126E-3</v>
      </c>
      <c r="P137" s="1"/>
      <c r="Q137" s="1"/>
      <c r="R137" s="1"/>
      <c r="S137" s="51"/>
      <c r="T137" s="1"/>
    </row>
    <row r="138" spans="1:20" s="11" customFormat="1" x14ac:dyDescent="0.25">
      <c r="A138" s="15">
        <v>1403</v>
      </c>
      <c r="B138" s="2" t="s">
        <v>27</v>
      </c>
      <c r="C138" s="2">
        <v>2</v>
      </c>
      <c r="D138" s="2">
        <v>15</v>
      </c>
      <c r="E138" s="2">
        <v>125</v>
      </c>
      <c r="F138" s="1" t="s">
        <v>76</v>
      </c>
      <c r="G138" s="1">
        <v>283</v>
      </c>
      <c r="H138" s="2">
        <v>2035</v>
      </c>
      <c r="I138" s="1">
        <v>5.2999999999999999E-2</v>
      </c>
      <c r="J138" s="11">
        <f t="shared" si="8"/>
        <v>5339.6226415094343</v>
      </c>
      <c r="K138" s="11">
        <v>16</v>
      </c>
      <c r="L138" s="1">
        <v>1</v>
      </c>
      <c r="M138" s="20">
        <f>(J138/$J$39)*H138*($B$1/L138)</f>
        <v>5.0412734816786015E-2</v>
      </c>
      <c r="N138" s="93">
        <f t="shared" si="6"/>
        <v>3.1507959260491259E-3</v>
      </c>
      <c r="P138" s="1"/>
      <c r="Q138" s="1"/>
      <c r="R138" s="1"/>
      <c r="S138" s="51"/>
      <c r="T138" s="1"/>
    </row>
    <row r="139" spans="1:20" s="11" customFormat="1" x14ac:dyDescent="0.25">
      <c r="A139" s="15">
        <v>1404</v>
      </c>
      <c r="B139" s="2" t="s">
        <v>28</v>
      </c>
      <c r="C139" s="2">
        <v>2</v>
      </c>
      <c r="D139" s="2">
        <v>15</v>
      </c>
      <c r="E139" s="2">
        <v>125</v>
      </c>
      <c r="F139" s="1" t="s">
        <v>76</v>
      </c>
      <c r="G139" s="1">
        <v>218</v>
      </c>
      <c r="H139" s="2">
        <v>2035</v>
      </c>
      <c r="I139" s="1">
        <v>5.1999999999999998E-2</v>
      </c>
      <c r="J139" s="11">
        <f t="shared" si="8"/>
        <v>4192.3076923076924</v>
      </c>
      <c r="K139" s="11">
        <v>16</v>
      </c>
      <c r="L139" s="1">
        <v>1</v>
      </c>
      <c r="M139" s="20">
        <f>(J139/$J$40)*H139*($B$1/L139)</f>
        <v>3.642995747223176E-2</v>
      </c>
      <c r="N139" s="93">
        <f t="shared" si="6"/>
        <v>2.276872342014485E-3</v>
      </c>
      <c r="P139" s="1"/>
      <c r="Q139" s="1"/>
      <c r="R139" s="1"/>
      <c r="S139" s="51"/>
      <c r="T139" s="1"/>
    </row>
    <row r="140" spans="1:20" s="11" customFormat="1" x14ac:dyDescent="0.25">
      <c r="A140" s="15">
        <v>1405</v>
      </c>
      <c r="B140" s="2" t="s">
        <v>29</v>
      </c>
      <c r="C140" s="2">
        <v>2</v>
      </c>
      <c r="D140" s="2">
        <v>15</v>
      </c>
      <c r="E140" s="2">
        <v>125</v>
      </c>
      <c r="F140" s="1" t="s">
        <v>76</v>
      </c>
      <c r="G140" s="1">
        <v>209</v>
      </c>
      <c r="H140" s="2">
        <v>2035</v>
      </c>
      <c r="I140" s="1">
        <v>5.2999999999999999E-2</v>
      </c>
      <c r="J140" s="11">
        <f t="shared" si="8"/>
        <v>3943.3962264150946</v>
      </c>
      <c r="K140" s="11">
        <v>16</v>
      </c>
      <c r="L140" s="1">
        <v>1</v>
      </c>
      <c r="M140" s="20">
        <f>(J140/$J$41)*H140*($B$1/L140)</f>
        <v>3.5039957159334327E-2</v>
      </c>
      <c r="N140" s="93">
        <f t="shared" si="6"/>
        <v>2.1899973224583954E-3</v>
      </c>
      <c r="P140" s="1"/>
      <c r="Q140" s="1"/>
      <c r="R140" s="1"/>
      <c r="S140" s="51"/>
      <c r="T140" s="1"/>
    </row>
    <row r="141" spans="1:20" x14ac:dyDescent="0.25">
      <c r="A141" s="15">
        <v>1406</v>
      </c>
      <c r="B141" s="2" t="s">
        <v>64</v>
      </c>
      <c r="C141" s="2">
        <v>2</v>
      </c>
      <c r="D141" s="2">
        <v>15</v>
      </c>
      <c r="E141" s="2">
        <v>125</v>
      </c>
      <c r="F141" s="1" t="s">
        <v>76</v>
      </c>
      <c r="G141" s="1">
        <v>103</v>
      </c>
      <c r="H141" s="2">
        <v>2035</v>
      </c>
      <c r="I141" s="1">
        <v>5.1999999999999998E-2</v>
      </c>
      <c r="J141" s="11">
        <f t="shared" si="8"/>
        <v>1980.7692307692309</v>
      </c>
      <c r="K141" s="11">
        <v>16</v>
      </c>
      <c r="L141" s="1">
        <v>1</v>
      </c>
      <c r="M141" s="20">
        <f>(J141/$J$42)*H141*($B$1/L141)</f>
        <v>1.7172748897512573E-2</v>
      </c>
      <c r="N141" s="93">
        <f t="shared" si="6"/>
        <v>1.0732968060945358E-3</v>
      </c>
    </row>
    <row r="142" spans="1:20" x14ac:dyDescent="0.25">
      <c r="A142" s="15">
        <v>1407</v>
      </c>
      <c r="B142" s="2" t="s">
        <v>65</v>
      </c>
      <c r="C142" s="2">
        <v>2</v>
      </c>
      <c r="D142" s="2">
        <v>15</v>
      </c>
      <c r="E142" s="2">
        <v>125</v>
      </c>
      <c r="F142" s="1" t="s">
        <v>76</v>
      </c>
      <c r="G142" s="1">
        <v>167</v>
      </c>
      <c r="H142" s="2">
        <v>2035</v>
      </c>
      <c r="I142" s="1">
        <v>4.9000000000000002E-2</v>
      </c>
      <c r="J142" s="11">
        <f t="shared" si="8"/>
        <v>3408.1632653061224</v>
      </c>
      <c r="K142" s="11">
        <v>16</v>
      </c>
      <c r="L142" s="1">
        <v>1</v>
      </c>
      <c r="M142" s="20">
        <f>(J142/$J$43)*H142*($B$1/L142)</f>
        <v>3.0837355831243758E-2</v>
      </c>
      <c r="N142" s="93">
        <f t="shared" si="6"/>
        <v>1.9273347394527349E-3</v>
      </c>
    </row>
    <row r="143" spans="1:20" x14ac:dyDescent="0.25">
      <c r="A143" s="15">
        <v>1408</v>
      </c>
      <c r="B143" s="2" t="s">
        <v>66</v>
      </c>
      <c r="C143" s="2">
        <v>2</v>
      </c>
      <c r="D143" s="2">
        <v>15</v>
      </c>
      <c r="E143" s="2">
        <v>125</v>
      </c>
      <c r="F143" s="1" t="s">
        <v>76</v>
      </c>
      <c r="G143" s="1">
        <v>136</v>
      </c>
      <c r="H143" s="2">
        <v>2035</v>
      </c>
      <c r="I143" s="1">
        <v>5.2999999999999999E-2</v>
      </c>
      <c r="J143" s="11">
        <f t="shared" si="8"/>
        <v>2566.0377358490568</v>
      </c>
      <c r="K143" s="11">
        <v>16</v>
      </c>
      <c r="L143" s="1">
        <v>1</v>
      </c>
      <c r="M143" s="20">
        <f>(J143/$J$44)*H143*($B$1/L143)</f>
        <v>2.4134082109595733E-2</v>
      </c>
      <c r="N143" s="93">
        <f t="shared" si="6"/>
        <v>1.5083801318497333E-3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G1" zoomScale="70" zoomScaleNormal="70" workbookViewId="0">
      <selection activeCell="P10" sqref="P10"/>
    </sheetView>
  </sheetViews>
  <sheetFormatPr defaultRowHeight="18" x14ac:dyDescent="0.25"/>
  <cols>
    <col min="1" max="2" width="8.7265625" style="148"/>
    <col min="3" max="8" width="13.36328125" customWidth="1"/>
    <col min="9" max="9" width="11.81640625" bestFit="1" customWidth="1"/>
    <col min="13" max="13" width="10.90625" bestFit="1" customWidth="1"/>
    <col min="15" max="15" width="12.453125" bestFit="1" customWidth="1"/>
    <col min="16" max="16" width="11.26953125" bestFit="1" customWidth="1"/>
    <col min="17" max="17" width="13.08984375" bestFit="1" customWidth="1"/>
    <col min="19" max="19" width="11.1796875" bestFit="1" customWidth="1"/>
    <col min="20" max="20" width="10" bestFit="1" customWidth="1"/>
  </cols>
  <sheetData>
    <row r="1" spans="1:21" ht="54" customHeight="1" x14ac:dyDescent="0.25">
      <c r="A1" s="96" t="s">
        <v>35</v>
      </c>
      <c r="B1" s="96" t="s">
        <v>7</v>
      </c>
      <c r="C1" s="160" t="str">
        <f>'12 June Duhty Thuhty'!V8</f>
        <v>Integrated PP mmol 14C m-2 d-1</v>
      </c>
      <c r="D1" s="161"/>
      <c r="E1" s="161"/>
      <c r="F1" s="161"/>
      <c r="G1" s="161"/>
      <c r="H1" s="161"/>
      <c r="L1" s="149"/>
      <c r="M1" s="162" t="s">
        <v>88</v>
      </c>
      <c r="N1" s="162"/>
      <c r="O1" s="162"/>
      <c r="P1" s="162"/>
      <c r="Q1" s="162"/>
      <c r="R1" s="162"/>
      <c r="S1" s="162"/>
      <c r="T1" s="162"/>
      <c r="U1" s="149"/>
    </row>
    <row r="2" spans="1:21" ht="26.25" customHeight="1" x14ac:dyDescent="0.25">
      <c r="A2" s="96"/>
      <c r="B2" s="96"/>
      <c r="C2" s="144" t="s">
        <v>114</v>
      </c>
      <c r="D2" s="144" t="s">
        <v>115</v>
      </c>
      <c r="E2" s="144" t="s">
        <v>116</v>
      </c>
      <c r="F2" s="144" t="s">
        <v>117</v>
      </c>
      <c r="G2" s="144" t="s">
        <v>118</v>
      </c>
      <c r="H2" s="144" t="s">
        <v>100</v>
      </c>
      <c r="I2" s="144" t="s">
        <v>119</v>
      </c>
      <c r="L2" s="149"/>
      <c r="M2" s="150" t="s">
        <v>114</v>
      </c>
      <c r="N2" s="150" t="s">
        <v>115</v>
      </c>
      <c r="O2" s="150" t="s">
        <v>116</v>
      </c>
      <c r="P2" s="150" t="s">
        <v>117</v>
      </c>
      <c r="Q2" s="150" t="s">
        <v>118</v>
      </c>
      <c r="R2" s="150" t="s">
        <v>100</v>
      </c>
      <c r="S2" s="150" t="s">
        <v>123</v>
      </c>
      <c r="T2" s="150" t="s">
        <v>119</v>
      </c>
      <c r="U2" s="149"/>
    </row>
    <row r="3" spans="1:21" ht="26.25" customHeight="1" x14ac:dyDescent="0.25">
      <c r="A3" s="96"/>
      <c r="B3" s="96"/>
      <c r="C3" s="144" t="s">
        <v>95</v>
      </c>
      <c r="D3" t="s">
        <v>96</v>
      </c>
      <c r="E3" t="s">
        <v>97</v>
      </c>
      <c r="F3" t="s">
        <v>98</v>
      </c>
      <c r="G3" t="s">
        <v>99</v>
      </c>
      <c r="I3" t="s">
        <v>120</v>
      </c>
      <c r="L3" s="149"/>
      <c r="M3" s="150" t="s">
        <v>95</v>
      </c>
      <c r="N3" s="149" t="s">
        <v>96</v>
      </c>
      <c r="O3" s="149" t="s">
        <v>97</v>
      </c>
      <c r="P3" s="149" t="s">
        <v>98</v>
      </c>
      <c r="Q3" s="149" t="s">
        <v>99</v>
      </c>
      <c r="R3" s="149"/>
      <c r="S3" s="149"/>
      <c r="T3" s="149" t="s">
        <v>120</v>
      </c>
      <c r="U3" s="149" t="s">
        <v>124</v>
      </c>
    </row>
    <row r="4" spans="1:21" x14ac:dyDescent="0.25">
      <c r="A4" s="147" t="s">
        <v>30</v>
      </c>
      <c r="B4" s="147">
        <v>0</v>
      </c>
      <c r="C4" s="144"/>
      <c r="L4" s="149"/>
      <c r="M4" s="149"/>
      <c r="N4" s="149"/>
      <c r="O4" s="150"/>
      <c r="P4" s="150"/>
      <c r="Q4" s="150"/>
      <c r="R4" s="149"/>
      <c r="S4" s="149"/>
      <c r="T4" s="149"/>
      <c r="U4" s="149"/>
    </row>
    <row r="5" spans="1:21" x14ac:dyDescent="0.25">
      <c r="A5" s="15" t="s">
        <v>30</v>
      </c>
      <c r="B5" s="15">
        <v>5</v>
      </c>
      <c r="C5" s="145">
        <f>'12 June Duhty Thuhty'!V10</f>
        <v>2.3335324563540705</v>
      </c>
      <c r="D5" s="146">
        <f>'13 June WDKY'!V10</f>
        <v>2.0962159780168821</v>
      </c>
      <c r="E5" s="146">
        <f>'14 June Aliens on Deck'!V10</f>
        <v>1.6664772935960157</v>
      </c>
      <c r="F5" s="146">
        <f>'15 June The Kraken'!V10</f>
        <v>1.7408177065225694</v>
      </c>
      <c r="G5" s="146">
        <f>'16 June Mostly Fearless'!V10</f>
        <v>2.6562353343305887</v>
      </c>
      <c r="H5" s="146">
        <f>'Array 6'!V10</f>
        <v>2.6543876229134904</v>
      </c>
      <c r="I5">
        <f>'Array 7 24hr Array'!V10</f>
        <v>2.1851141256012871</v>
      </c>
      <c r="L5" s="37" t="s">
        <v>30</v>
      </c>
      <c r="M5" s="152">
        <f>'12 June Duhty Thuhty'!W10</f>
        <v>50.86108141094499</v>
      </c>
      <c r="N5" s="151">
        <f>'13 June WDKY'!$W$10</f>
        <v>45.012199523327517</v>
      </c>
      <c r="O5" s="151">
        <f>'14 June Aliens on Deck'!$W$10</f>
        <v>44.088962569789167</v>
      </c>
      <c r="P5" s="152">
        <f>'15 June The Kraken'!$W$10</f>
        <v>36.918587781574203</v>
      </c>
      <c r="Q5" s="152">
        <f>'16 June Mostly Fearless'!$W$10</f>
        <v>46.822147202121144</v>
      </c>
      <c r="R5" s="151">
        <f>'Array 6'!$W$10</f>
        <v>47.078792630596517</v>
      </c>
      <c r="S5" s="151">
        <f>AVERAGE(M5:R5)</f>
        <v>45.13029518639226</v>
      </c>
      <c r="T5" s="151">
        <f>'Array 7 24hr Array'!$W$10</f>
        <v>33.853628457107519</v>
      </c>
      <c r="U5" s="149"/>
    </row>
    <row r="6" spans="1:21" x14ac:dyDescent="0.25">
      <c r="A6" s="15" t="s">
        <v>30</v>
      </c>
      <c r="B6" s="15">
        <v>25</v>
      </c>
      <c r="C6" s="145">
        <f>'12 June Duhty Thuhty'!V11</f>
        <v>9.9839567999826855</v>
      </c>
      <c r="D6" s="146">
        <f>'13 June WDKY'!V11</f>
        <v>9.0519901794486106</v>
      </c>
      <c r="E6" s="146">
        <f>'14 June Aliens on Deck'!V11</f>
        <v>7.8301626873693682</v>
      </c>
      <c r="F6" s="146">
        <f>'15 June The Kraken'!V11</f>
        <v>8.437915698438756</v>
      </c>
      <c r="G6" s="146">
        <f>'16 June Mostly Fearless'!V11</f>
        <v>10.821732377851205</v>
      </c>
      <c r="H6" s="146">
        <f>'Array 6'!V11</f>
        <v>10.740470159790849</v>
      </c>
      <c r="I6">
        <f>'Array 7 24hr Array'!V11</f>
        <v>8.5448614087424151</v>
      </c>
      <c r="L6" s="15" t="s">
        <v>38</v>
      </c>
      <c r="M6" s="152">
        <f>'12 June Duhty Thuhty'!W18</f>
        <v>2.8527424074975825</v>
      </c>
      <c r="N6" s="151">
        <f>'13 June WDKY'!$W$18</f>
        <v>2.9379390007099491</v>
      </c>
      <c r="O6" s="151">
        <f>'14 June Aliens on Deck'!$W$18</f>
        <v>2.989265829966063</v>
      </c>
      <c r="P6" s="152">
        <f>'15 June The Kraken'!$W$18</f>
        <v>2.9917175552956845</v>
      </c>
      <c r="Q6" s="152">
        <f>'16 June Mostly Fearless'!$W$18</f>
        <v>3.6522267702186371</v>
      </c>
      <c r="R6" s="151">
        <f>'Array 6'!$W$18</f>
        <v>3.9694360147374796</v>
      </c>
      <c r="S6" s="151">
        <f t="shared" ref="S6:S8" si="0">AVERAGE(M6:R6)</f>
        <v>3.2322212630708993</v>
      </c>
      <c r="T6" s="151">
        <f>'Array 7 24hr Array'!$W$18</f>
        <v>3.0178336274874624</v>
      </c>
      <c r="U6" s="149"/>
    </row>
    <row r="7" spans="1:21" x14ac:dyDescent="0.25">
      <c r="A7" s="15" t="s">
        <v>30</v>
      </c>
      <c r="B7" s="15">
        <v>45</v>
      </c>
      <c r="C7" s="145">
        <f>'12 June Duhty Thuhty'!V12</f>
        <v>11.016508924985231</v>
      </c>
      <c r="D7" s="146">
        <f>'13 June WDKY'!V12</f>
        <v>9.7605888000527248</v>
      </c>
      <c r="E7" s="146">
        <f>'14 June Aliens on Deck'!V12</f>
        <v>9.4768544016183647</v>
      </c>
      <c r="F7" s="146">
        <f>'15 June The Kraken'!V12</f>
        <v>9.3779281177508818</v>
      </c>
      <c r="G7" s="146">
        <f>'16 June Mostly Fearless'!V12</f>
        <v>10.086955898082536</v>
      </c>
      <c r="H7" s="146">
        <f>'Array 6'!V12</f>
        <v>10.668402760966245</v>
      </c>
      <c r="I7">
        <f>'Array 7 24hr Array'!V12</f>
        <v>7.7791015364880414</v>
      </c>
      <c r="L7" s="15" t="s">
        <v>39</v>
      </c>
      <c r="M7" s="152">
        <f>'12 June Duhty Thuhty'!W26</f>
        <v>4.2908593505163282</v>
      </c>
      <c r="N7" s="151">
        <f>'13 June WDKY'!$W$26</f>
        <v>3.9896817947726388</v>
      </c>
      <c r="O7" s="151">
        <f>'14 June Aliens on Deck'!$W$26</f>
        <v>5.2061252908096041</v>
      </c>
      <c r="P7" s="152">
        <f>'15 June The Kraken'!$W$26</f>
        <v>5.4308327394759788</v>
      </c>
      <c r="Q7" s="152">
        <f>'16 June Mostly Fearless'!$W$26</f>
        <v>5.0206759321347292</v>
      </c>
      <c r="R7" s="151">
        <f>'Array 6'!$W$26</f>
        <v>3.9825506394418428</v>
      </c>
      <c r="S7" s="151">
        <f t="shared" si="0"/>
        <v>4.6534542911918537</v>
      </c>
      <c r="T7" s="151">
        <f>'Array 7 24hr Array'!$W$26</f>
        <v>3.317703996297281</v>
      </c>
      <c r="U7" s="149"/>
    </row>
    <row r="8" spans="1:21" x14ac:dyDescent="0.25">
      <c r="A8" s="15" t="s">
        <v>30</v>
      </c>
      <c r="B8" s="15">
        <v>75</v>
      </c>
      <c r="C8" s="145">
        <f>'12 June Duhty Thuhty'!V13</f>
        <v>14.038755633826955</v>
      </c>
      <c r="D8" s="146">
        <f>'13 June WDKY'!V13</f>
        <v>12.863641789001695</v>
      </c>
      <c r="E8" s="146">
        <f>'14 June Aliens on Deck'!V13</f>
        <v>12.635386102100274</v>
      </c>
      <c r="F8" s="146">
        <f>'15 June The Kraken'!V13</f>
        <v>9.5676747046229114</v>
      </c>
      <c r="G8" s="146">
        <f>'16 June Mostly Fearless'!V13</f>
        <v>11.773266529169339</v>
      </c>
      <c r="H8" s="146">
        <f>'Array 6'!V13</f>
        <v>12.997674167622701</v>
      </c>
      <c r="I8">
        <f>'Array 7 24hr Array'!V13</f>
        <v>8.3890436493002714</v>
      </c>
      <c r="L8" s="15" t="s">
        <v>40</v>
      </c>
      <c r="M8" s="152">
        <f>'12 June Duhty Thuhty'!W34</f>
        <v>22.084532171460822</v>
      </c>
      <c r="N8" s="151">
        <f>'13 June WDKY'!$W$34</f>
        <v>18.496835905155425</v>
      </c>
      <c r="O8" s="151">
        <f>'14 June Aliens on Deck'!$W$34</f>
        <v>18.177777670411118</v>
      </c>
      <c r="P8" s="152">
        <f>'15 June The Kraken'!$W$34</f>
        <v>16.412347048223506</v>
      </c>
      <c r="Q8" s="152">
        <f>'16 June Mostly Fearless'!$W$34</f>
        <v>18.994140515653804</v>
      </c>
      <c r="R8" s="151">
        <f>'Array 6'!$W$34</f>
        <v>23.95440142919664</v>
      </c>
      <c r="S8" s="151">
        <f t="shared" si="0"/>
        <v>19.686672456683549</v>
      </c>
      <c r="T8" s="151">
        <f>'Array 7 24hr Array'!$W$34</f>
        <v>17.651041530376119</v>
      </c>
      <c r="U8" s="149"/>
    </row>
    <row r="9" spans="1:21" x14ac:dyDescent="0.25">
      <c r="A9" s="15" t="s">
        <v>30</v>
      </c>
      <c r="B9" s="15">
        <v>100</v>
      </c>
      <c r="C9" s="145">
        <f>'12 June Duhty Thuhty'!V14</f>
        <v>8.0352056340390519</v>
      </c>
      <c r="D9" s="146">
        <f>'13 June WDKY'!V14</f>
        <v>7.2389446133655309</v>
      </c>
      <c r="E9" s="146">
        <f>'14 June Aliens on Deck'!V14</f>
        <v>7.4221902284058148</v>
      </c>
      <c r="F9" s="146">
        <f>'15 June The Kraken'!V14</f>
        <v>4.4203969139541126</v>
      </c>
      <c r="G9" s="146">
        <f>'16 June Mostly Fearless'!V14</f>
        <v>6.9033812736861986</v>
      </c>
      <c r="H9" s="146">
        <f>'Array 6'!V14</f>
        <v>6.4689979299558207</v>
      </c>
      <c r="I9">
        <f>'Array 7 24hr Array'!V14</f>
        <v>4.2282866297352824</v>
      </c>
      <c r="L9" s="149"/>
      <c r="M9" s="150"/>
      <c r="N9" s="149"/>
      <c r="O9" s="149"/>
      <c r="P9" s="150"/>
      <c r="Q9" s="150"/>
      <c r="R9" s="149"/>
      <c r="S9" s="149"/>
      <c r="T9" s="149"/>
      <c r="U9" s="149"/>
    </row>
    <row r="10" spans="1:21" x14ac:dyDescent="0.25">
      <c r="A10" s="15" t="s">
        <v>30</v>
      </c>
      <c r="B10" s="15">
        <v>125</v>
      </c>
      <c r="C10" s="145">
        <f>'12 June Duhty Thuhty'!V15</f>
        <v>5.4531219617569961</v>
      </c>
      <c r="D10" s="146">
        <f>'13 June WDKY'!V15</f>
        <v>4.0008181634420676</v>
      </c>
      <c r="E10" s="146">
        <f>'14 June Aliens on Deck'!V15</f>
        <v>5.0578918566993298</v>
      </c>
      <c r="F10" s="146">
        <f>'15 June The Kraken'!V15</f>
        <v>3.3738546402849643</v>
      </c>
      <c r="G10" s="146">
        <f>'16 June Mostly Fearless'!V15</f>
        <v>4.5805757890012746</v>
      </c>
      <c r="H10" s="146">
        <f>'Array 6'!V15</f>
        <v>3.548859989347414</v>
      </c>
      <c r="I10">
        <f>'Array 7 24hr Array'!V15</f>
        <v>2.7272211072402248</v>
      </c>
      <c r="L10" s="149"/>
      <c r="M10" s="150"/>
      <c r="N10" s="149"/>
      <c r="O10" s="149"/>
      <c r="P10" s="150"/>
      <c r="Q10" s="150"/>
      <c r="R10" s="149"/>
      <c r="S10" s="149"/>
      <c r="T10" s="149"/>
      <c r="U10" s="149"/>
    </row>
    <row r="11" spans="1:21" ht="18.75" thickBot="1" x14ac:dyDescent="0.3">
      <c r="A11" s="15"/>
      <c r="B11" s="15"/>
      <c r="C11" s="145"/>
      <c r="D11" s="146"/>
      <c r="E11" s="146"/>
      <c r="F11" s="146"/>
      <c r="G11" s="146"/>
      <c r="H11" s="146"/>
      <c r="L11" s="149"/>
      <c r="M11" s="150"/>
      <c r="N11" s="149"/>
      <c r="O11" s="149"/>
      <c r="P11" s="150"/>
      <c r="Q11" s="150"/>
      <c r="R11" s="149"/>
      <c r="S11" s="149"/>
      <c r="T11" s="149"/>
      <c r="U11" s="149"/>
    </row>
    <row r="12" spans="1:21" ht="78" customHeight="1" x14ac:dyDescent="0.25">
      <c r="A12" s="15" t="s">
        <v>38</v>
      </c>
      <c r="B12" s="15">
        <v>0</v>
      </c>
      <c r="C12" s="145"/>
      <c r="D12" s="146"/>
      <c r="E12" s="146"/>
      <c r="F12" s="146"/>
      <c r="G12" s="146"/>
      <c r="H12" s="146"/>
      <c r="L12" s="149"/>
      <c r="M12" s="162" t="s">
        <v>121</v>
      </c>
      <c r="N12" s="162"/>
      <c r="O12" s="162"/>
      <c r="P12" s="162"/>
      <c r="Q12" s="162"/>
      <c r="R12" s="162"/>
      <c r="S12" s="162"/>
      <c r="T12" s="162"/>
      <c r="U12" s="149"/>
    </row>
    <row r="13" spans="1:21" x14ac:dyDescent="0.25">
      <c r="A13" s="15" t="s">
        <v>38</v>
      </c>
      <c r="B13" s="15">
        <v>5</v>
      </c>
      <c r="C13" s="145">
        <f>'12 June Duhty Thuhty'!V18</f>
        <v>0.15246934082535141</v>
      </c>
      <c r="D13" s="146">
        <f>'13 June WDKY'!V18</f>
        <v>0.24336835484686178</v>
      </c>
      <c r="E13" s="146">
        <f>'14 June Aliens on Deck'!V18</f>
        <v>0.18844351335710829</v>
      </c>
      <c r="F13" s="146">
        <f>'15 June The Kraken'!V18</f>
        <v>0.16141814994241085</v>
      </c>
      <c r="G13" s="146">
        <f>'16 June Mostly Fearless'!V18</f>
        <v>0.25794861902561961</v>
      </c>
      <c r="H13" s="146">
        <f>'Array 6'!V18</f>
        <v>0.18885550803462625</v>
      </c>
      <c r="I13">
        <f>'Array 7 24hr Array'!V18</f>
        <v>0.32208841852546988</v>
      </c>
      <c r="L13" s="37" t="s">
        <v>30</v>
      </c>
      <c r="M13" s="151">
        <f>'12 June Duhty Thuhty'!$X$10</f>
        <v>23.333998181321988</v>
      </c>
      <c r="N13" s="151">
        <f>'13 June WDKY'!$X$10</f>
        <v>20.908794957518218</v>
      </c>
      <c r="O13" s="151">
        <f>'14 June Aliens on Deck'!$X$10</f>
        <v>18.973494382583748</v>
      </c>
      <c r="P13" s="152">
        <f>'15 June The Kraken'!$X$10</f>
        <v>19.556661522712208</v>
      </c>
      <c r="Q13" s="152">
        <f>'16 June Mostly Fearless'!$X$10</f>
        <v>23.56492361026433</v>
      </c>
      <c r="R13" s="151">
        <f>'Array 6'!$X$10</f>
        <v>24.063260543670584</v>
      </c>
      <c r="S13" s="151">
        <f>AVERAGE(M13:R13)</f>
        <v>21.733522199678514</v>
      </c>
      <c r="T13" s="151">
        <f>'Array 7 24hr Array'!$X$10</f>
        <v>18.509077070831744</v>
      </c>
      <c r="U13" s="149"/>
    </row>
    <row r="14" spans="1:21" x14ac:dyDescent="0.25">
      <c r="A14" s="15" t="s">
        <v>38</v>
      </c>
      <c r="B14" s="15">
        <v>25</v>
      </c>
      <c r="C14" s="145">
        <f>'12 June Duhty Thuhty'!V19</f>
        <v>0.70913718132491266</v>
      </c>
      <c r="D14" s="146">
        <f>'13 June WDKY'!V19</f>
        <v>0.93041818883250749</v>
      </c>
      <c r="E14" s="146">
        <f>'14 June Aliens on Deck'!V19</f>
        <v>0.77864684904670067</v>
      </c>
      <c r="F14" s="146">
        <f>'15 June The Kraken'!V19</f>
        <v>0.73969285118988715</v>
      </c>
      <c r="G14" s="146">
        <f>'16 June Mostly Fearless'!V19</f>
        <v>1.0415555192890402</v>
      </c>
      <c r="H14" s="146">
        <f>'Array 6'!V19</f>
        <v>0.87828097948729833</v>
      </c>
      <c r="I14">
        <f>'Array 7 24hr Array'!V19</f>
        <v>1.0394675040250212</v>
      </c>
      <c r="L14" s="15" t="s">
        <v>38</v>
      </c>
      <c r="M14" s="152">
        <f>'12 June Duhty Thuhty'!$X$18</f>
        <v>1.6325437542646499</v>
      </c>
      <c r="N14" s="151">
        <f>'13 June WDKY'!$X$18</f>
        <v>1.9015763595510076</v>
      </c>
      <c r="O14" s="151">
        <f>'14 June Aliens on Deck'!$X$18</f>
        <v>1.7231772456709598</v>
      </c>
      <c r="P14" s="152">
        <f>'15 June The Kraken'!$X$18</f>
        <v>1.6953291453540855</v>
      </c>
      <c r="Q14" s="152">
        <f>'16 June Mostly Fearless'!$X$18</f>
        <v>2.2518890281894066</v>
      </c>
      <c r="R14" s="151">
        <f>'Array 6'!$X$18</f>
        <v>2.2183341852605816</v>
      </c>
      <c r="S14" s="151">
        <f t="shared" ref="S14:S16" si="1">AVERAGE(M14:R14)</f>
        <v>1.903808286381782</v>
      </c>
      <c r="T14" s="151">
        <f>'Array 7 24hr Array'!$X$18</f>
        <v>2.0640778965899798</v>
      </c>
      <c r="U14" s="149"/>
    </row>
    <row r="15" spans="1:21" x14ac:dyDescent="0.25">
      <c r="A15" s="15" t="s">
        <v>38</v>
      </c>
      <c r="B15" s="15">
        <v>45</v>
      </c>
      <c r="C15" s="145">
        <f>'12 June Duhty Thuhty'!V20</f>
        <v>0.77093723211438592</v>
      </c>
      <c r="D15" s="146">
        <f>'13 June WDKY'!V20</f>
        <v>0.72778981587163838</v>
      </c>
      <c r="E15" s="146">
        <f>'14 June Aliens on Deck'!V20</f>
        <v>0.75608688326715079</v>
      </c>
      <c r="F15" s="146">
        <f>'15 June The Kraken'!V20</f>
        <v>0.79421814422178749</v>
      </c>
      <c r="G15" s="146">
        <f>'16 June Mostly Fearless'!V20</f>
        <v>0.95238488987474657</v>
      </c>
      <c r="H15" s="146">
        <f>'Array 6'!V20</f>
        <v>1.1511976977386571</v>
      </c>
      <c r="I15">
        <f>'Array 7 24hr Array'!V20</f>
        <v>0.70252197403948846</v>
      </c>
      <c r="L15" s="15" t="s">
        <v>39</v>
      </c>
      <c r="M15" s="152">
        <f>'12 June Duhty Thuhty'!$X$26</f>
        <v>2.0782251854606111</v>
      </c>
      <c r="N15" s="151">
        <f>'13 June WDKY'!$X$26</f>
        <v>1.9972283905851858</v>
      </c>
      <c r="O15" s="151">
        <f>'14 June Aliens on Deck'!$X$26</f>
        <v>2.5738913680348166</v>
      </c>
      <c r="P15" s="152">
        <f>'15 June The Kraken'!$X$26</f>
        <v>2.7948004076750852</v>
      </c>
      <c r="Q15" s="152">
        <f>'16 June Mostly Fearless'!$X$26</f>
        <v>2.8176577316442382</v>
      </c>
      <c r="R15" s="151">
        <f>'Array 6'!$X$26</f>
        <v>1.9642204234817062</v>
      </c>
      <c r="S15" s="151">
        <f t="shared" si="1"/>
        <v>2.3710039178136069</v>
      </c>
      <c r="T15" s="151">
        <f>'Array 7 24hr Array'!$X$26</f>
        <v>1.9368773590464423</v>
      </c>
      <c r="U15" s="149"/>
    </row>
    <row r="16" spans="1:21" x14ac:dyDescent="0.25">
      <c r="A16" s="15" t="s">
        <v>38</v>
      </c>
      <c r="B16" s="15">
        <v>75</v>
      </c>
      <c r="C16" s="145">
        <f>'12 June Duhty Thuhty'!V21</f>
        <v>0.78386159125491606</v>
      </c>
      <c r="D16" s="146">
        <f>'13 June WDKY'!V21</f>
        <v>0.63421488658512182</v>
      </c>
      <c r="E16" s="146">
        <f>'14 June Aliens on Deck'!V21</f>
        <v>0.77875955719619516</v>
      </c>
      <c r="F16" s="146">
        <f>'15 June The Kraken'!V21</f>
        <v>0.83446292828222957</v>
      </c>
      <c r="G16" s="146">
        <f>'16 June Mostly Fearless'!V21</f>
        <v>0.91489493157228674</v>
      </c>
      <c r="H16" s="146">
        <f>'Array 6'!V21</f>
        <v>1.2896860093395335</v>
      </c>
      <c r="I16">
        <f>'Array 7 24hr Array'!V21</f>
        <v>0.63135653245395884</v>
      </c>
      <c r="L16" s="15" t="s">
        <v>40</v>
      </c>
      <c r="M16" s="145">
        <f>'12 June Duhty Thuhty'!$X$34</f>
        <v>9.2054075290784265</v>
      </c>
      <c r="N16" s="146">
        <f>'13 June WDKY'!$X$34</f>
        <v>8.3019898434458028</v>
      </c>
      <c r="O16" s="146">
        <f>'14 June Aliens on Deck'!$X$34</f>
        <v>7.5042521235240187</v>
      </c>
      <c r="P16" s="145">
        <f>'15 June The Kraken'!$X$34</f>
        <v>7.9332871263088887</v>
      </c>
      <c r="Q16" s="145">
        <f>'16 June Mostly Fearless'!$X$34</f>
        <v>7.9224645984574522</v>
      </c>
      <c r="R16" s="146">
        <f>'Array 6'!$X$34</f>
        <v>12.701925244541627</v>
      </c>
      <c r="S16" s="151">
        <f t="shared" si="1"/>
        <v>8.9282210775593693</v>
      </c>
      <c r="T16" s="146">
        <f>'Array 7 24hr Array'!$X$34</f>
        <v>9.1159310604330592</v>
      </c>
    </row>
    <row r="17" spans="1:20" x14ac:dyDescent="0.25">
      <c r="A17" s="15" t="s">
        <v>38</v>
      </c>
      <c r="B17" s="15">
        <v>100</v>
      </c>
      <c r="C17" s="145">
        <f>'12 June Duhty Thuhty'!V22</f>
        <v>0.29029466635641016</v>
      </c>
      <c r="D17" s="146">
        <f>'13 June WDKY'!V22</f>
        <v>0.26328237260800869</v>
      </c>
      <c r="E17" s="146">
        <f>'14 June Aliens on Deck'!V22</f>
        <v>0.32083280003937648</v>
      </c>
      <c r="F17" s="146">
        <f>'15 June The Kraken'!V22</f>
        <v>0.32078900517310083</v>
      </c>
      <c r="G17" s="146">
        <f>'16 June Mostly Fearless'!V22</f>
        <v>0.33138377650933798</v>
      </c>
      <c r="H17" s="146">
        <f>'Array 6'!V22</f>
        <v>0.34094964548016715</v>
      </c>
      <c r="I17">
        <f>'Array 7 24hr Array'!V22</f>
        <v>0.21296921477268393</v>
      </c>
      <c r="M17" s="144"/>
      <c r="P17" s="144"/>
      <c r="Q17" s="144"/>
    </row>
    <row r="18" spans="1:20" x14ac:dyDescent="0.25">
      <c r="A18" s="15" t="s">
        <v>38</v>
      </c>
      <c r="B18" s="15">
        <v>125</v>
      </c>
      <c r="C18" s="145">
        <f>'12 June Duhty Thuhty'!V23</f>
        <v>0.14604239562160637</v>
      </c>
      <c r="D18" s="146">
        <f>'13 June WDKY'!V23</f>
        <v>0.13886538196581114</v>
      </c>
      <c r="E18" s="146">
        <f>'14 June Aliens on Deck'!V23</f>
        <v>0.16649622705953213</v>
      </c>
      <c r="F18" s="146">
        <f>'15 June The Kraken'!V23</f>
        <v>0.14113647648626856</v>
      </c>
      <c r="G18" s="146">
        <f>'16 June Mostly Fearless'!V23</f>
        <v>0.15405903394760576</v>
      </c>
      <c r="H18" s="146">
        <f>'Array 6'!V23</f>
        <v>0.12046617465719743</v>
      </c>
      <c r="I18">
        <f>'Array 7 24hr Array'!V23</f>
        <v>0.10942998367083998</v>
      </c>
      <c r="M18" s="144"/>
      <c r="P18" s="144"/>
      <c r="Q18" s="144"/>
    </row>
    <row r="19" spans="1:20" x14ac:dyDescent="0.25">
      <c r="A19" s="15"/>
      <c r="B19" s="15"/>
      <c r="C19" s="145"/>
      <c r="D19" s="146"/>
      <c r="E19" s="146"/>
      <c r="F19" s="146"/>
      <c r="G19" s="146"/>
      <c r="H19" s="146"/>
      <c r="M19" s="144"/>
      <c r="P19" s="144"/>
      <c r="Q19" s="144"/>
    </row>
    <row r="20" spans="1:20" ht="75" customHeight="1" x14ac:dyDescent="0.25">
      <c r="A20" s="15" t="s">
        <v>39</v>
      </c>
      <c r="B20" s="15">
        <v>0</v>
      </c>
      <c r="C20" s="145"/>
      <c r="D20" s="146"/>
      <c r="E20" s="146"/>
      <c r="F20" s="146"/>
      <c r="G20" s="146"/>
      <c r="H20" s="146"/>
      <c r="M20" s="163" t="s">
        <v>90</v>
      </c>
      <c r="N20" s="163"/>
      <c r="O20" s="163"/>
      <c r="P20" s="163"/>
      <c r="Q20" s="163"/>
      <c r="R20" s="163"/>
      <c r="S20" s="163"/>
      <c r="T20" s="163"/>
    </row>
    <row r="21" spans="1:20" x14ac:dyDescent="0.25">
      <c r="A21" s="15" t="s">
        <v>39</v>
      </c>
      <c r="B21" s="15">
        <v>5</v>
      </c>
      <c r="C21" s="145">
        <f>'12 June Duhty Thuhty'!V26</f>
        <v>0.24667298220303502</v>
      </c>
      <c r="D21" s="146">
        <f>'13 June WDKY'!V26</f>
        <v>0.19251226006448849</v>
      </c>
      <c r="E21" s="146">
        <f>'14 June Aliens on Deck'!V26</f>
        <v>0.27316106750789904</v>
      </c>
      <c r="F21" s="146">
        <f>'15 June The Kraken'!V26</f>
        <v>0.28252649012007708</v>
      </c>
      <c r="G21" s="146">
        <f>'16 June Mostly Fearless'!V26</f>
        <v>0.40558901690659466</v>
      </c>
      <c r="H21" s="146">
        <f>'Array 6'!V26</f>
        <v>0.23482542488811875</v>
      </c>
      <c r="I21">
        <f>'Array 7 24hr Array'!V26</f>
        <v>0.25722707900852682</v>
      </c>
      <c r="L21" s="37" t="s">
        <v>30</v>
      </c>
      <c r="M21" s="146">
        <f>'12 June Duhty Thuhty'!$Y$10</f>
        <v>27.527083229623003</v>
      </c>
      <c r="N21" s="146">
        <f>'13 June WDKY'!$Y$10</f>
        <v>24.103404565809292</v>
      </c>
      <c r="O21" s="146">
        <f>'14 June Aliens on Deck'!$Y$10</f>
        <v>25.115468187205416</v>
      </c>
      <c r="P21" s="145">
        <f>'15 June The Kraken'!$Y$10</f>
        <v>17.361926258861988</v>
      </c>
      <c r="Q21" s="145">
        <f>'16 June Mostly Fearless'!$Y$10</f>
        <v>23.257223591856814</v>
      </c>
      <c r="R21" s="146">
        <f>'Array 6'!$Y$10</f>
        <v>23.015532086925937</v>
      </c>
      <c r="S21" s="146">
        <f>AVERAGE(M21:R21)</f>
        <v>23.396772986713742</v>
      </c>
      <c r="T21" s="146">
        <f>'Array 7 24hr Array'!$Y$10</f>
        <v>15.344551386275779</v>
      </c>
    </row>
    <row r="22" spans="1:20" x14ac:dyDescent="0.25">
      <c r="A22" s="15" t="s">
        <v>39</v>
      </c>
      <c r="B22" s="15">
        <v>25</v>
      </c>
      <c r="C22" s="145">
        <f>'12 June Duhty Thuhty'!V27</f>
        <v>0.90720964653748482</v>
      </c>
      <c r="D22" s="146">
        <f>'13 June WDKY'!V27</f>
        <v>0.83637253414189872</v>
      </c>
      <c r="E22" s="146">
        <f>'14 June Aliens on Deck'!V27</f>
        <v>1.1310421937579136</v>
      </c>
      <c r="F22" s="146">
        <f>'15 June The Kraken'!V27</f>
        <v>1.2549563859575399</v>
      </c>
      <c r="G22" s="146">
        <f>'16 June Mostly Fearless'!V27</f>
        <v>1.3577701700119085</v>
      </c>
      <c r="H22" s="146">
        <f>'Array 6'!V27</f>
        <v>0.89125626787537016</v>
      </c>
      <c r="I22">
        <f>'Array 7 24hr Array'!V27</f>
        <v>0.96461697225649701</v>
      </c>
      <c r="L22" s="15" t="s">
        <v>38</v>
      </c>
      <c r="M22" s="145">
        <f>'12 June Duhty Thuhty'!$Y$18</f>
        <v>1.2201986532329325</v>
      </c>
      <c r="N22" s="146">
        <f>'13 June WDKY'!$Y$18</f>
        <v>1.0363626411589417</v>
      </c>
      <c r="O22" s="146">
        <f>'14 June Aliens on Deck'!$Y$18</f>
        <v>1.2660885842951037</v>
      </c>
      <c r="P22" s="145">
        <f>'15 June The Kraken'!$Y$18</f>
        <v>1.296388409941599</v>
      </c>
      <c r="Q22" s="145">
        <f>'16 June Mostly Fearless'!$Y$18</f>
        <v>1.4003377420292304</v>
      </c>
      <c r="R22" s="146">
        <f>'Array 6'!$Y$18</f>
        <v>1.7511018294768979</v>
      </c>
      <c r="S22" s="146">
        <f t="shared" ref="S22:S24" si="2">AVERAGE(M22:R22)</f>
        <v>1.3284129766891175</v>
      </c>
      <c r="T22" s="146">
        <f>'Array 7 24hr Array'!$Y$18</f>
        <v>0.95375573089748278</v>
      </c>
    </row>
    <row r="23" spans="1:20" x14ac:dyDescent="0.25">
      <c r="A23" s="15" t="s">
        <v>39</v>
      </c>
      <c r="B23" s="15">
        <v>45</v>
      </c>
      <c r="C23" s="145">
        <f>'12 June Duhty Thuhty'!V28</f>
        <v>0.92434255672009114</v>
      </c>
      <c r="D23" s="146">
        <f>'13 June WDKY'!V28</f>
        <v>0.96834359637879841</v>
      </c>
      <c r="E23" s="146">
        <f>'14 June Aliens on Deck'!V28</f>
        <v>1.1696881067690037</v>
      </c>
      <c r="F23" s="146">
        <f>'15 June The Kraken'!V28</f>
        <v>1.2573175315974683</v>
      </c>
      <c r="G23" s="146">
        <f>'16 June Mostly Fearless'!V28</f>
        <v>1.0542985447257349</v>
      </c>
      <c r="H23" s="146">
        <f>'Array 6'!V28</f>
        <v>0.83813873071821732</v>
      </c>
      <c r="I23">
        <f>'Array 7 24hr Array'!V28</f>
        <v>0.71503330778141871</v>
      </c>
      <c r="L23" s="15" t="s">
        <v>39</v>
      </c>
      <c r="M23" s="145">
        <f>'12 June Duhty Thuhty'!$Y$26</f>
        <v>2.2126341650557171</v>
      </c>
      <c r="N23" s="146">
        <f>'13 June WDKY'!$Y$26</f>
        <v>1.9924534041874535</v>
      </c>
      <c r="O23" s="146">
        <f>'14 June Aliens on Deck'!$Y$26</f>
        <v>2.6322339227747871</v>
      </c>
      <c r="P23" s="145">
        <f>'15 June The Kraken'!$Y$26</f>
        <v>2.6360323318008931</v>
      </c>
      <c r="Q23" s="145">
        <f>'16 June Mostly Fearless'!$Y$26</f>
        <v>2.2030182004904915</v>
      </c>
      <c r="R23" s="146">
        <f>'Array 6'!$Y$26</f>
        <v>2.0183302159601366</v>
      </c>
      <c r="S23" s="146">
        <f t="shared" si="2"/>
        <v>2.2824503733782464</v>
      </c>
      <c r="T23" s="146">
        <f>'Array 7 24hr Array'!$Y$26</f>
        <v>1.3808266372508387</v>
      </c>
    </row>
    <row r="24" spans="1:20" x14ac:dyDescent="0.25">
      <c r="A24" s="15" t="s">
        <v>39</v>
      </c>
      <c r="B24" s="15">
        <v>75</v>
      </c>
      <c r="C24" s="145">
        <f>'12 June Duhty Thuhty'!V29</f>
        <v>1.2943368419408303</v>
      </c>
      <c r="D24" s="146">
        <f>'13 June WDKY'!V29</f>
        <v>1.2377597716890472</v>
      </c>
      <c r="E24" s="146">
        <f>'14 June Aliens on Deck'!V29</f>
        <v>1.4117354047343782</v>
      </c>
      <c r="F24" s="146">
        <f>'15 June The Kraken'!V29</f>
        <v>1.459470335086299</v>
      </c>
      <c r="G24" s="146">
        <f>'16 June Mostly Fearless'!V29</f>
        <v>1.289979462922431</v>
      </c>
      <c r="H24" s="146">
        <f>'Array 6'!V29</f>
        <v>1.1529117573726291</v>
      </c>
      <c r="I24">
        <f>'Array 7 24hr Array'!V29</f>
        <v>0.73540457715711705</v>
      </c>
      <c r="L24" s="15" t="s">
        <v>40</v>
      </c>
      <c r="M24" s="145">
        <f>'12 June Duhty Thuhty'!$Y$34</f>
        <v>12.879124642382397</v>
      </c>
      <c r="N24" s="146">
        <f>'13 June WDKY'!$Y$34</f>
        <v>10.194846061709621</v>
      </c>
      <c r="O24" s="146">
        <f>'14 June Aliens on Deck'!$Y$34</f>
        <v>10.673525546887101</v>
      </c>
      <c r="P24" s="145">
        <f>'15 June The Kraken'!$Y$34</f>
        <v>8.479059921914617</v>
      </c>
      <c r="Q24" s="145">
        <f>'16 June Mostly Fearless'!$Y$34</f>
        <v>11.071675917196353</v>
      </c>
      <c r="R24" s="146">
        <f>'Array 6'!$Y$34</f>
        <v>11.252476184655015</v>
      </c>
      <c r="S24" s="146">
        <f t="shared" si="2"/>
        <v>10.758451379124184</v>
      </c>
      <c r="T24" s="146">
        <f>'Array 7 24hr Array'!$Y$34</f>
        <v>8.5351104699430564</v>
      </c>
    </row>
    <row r="25" spans="1:20" x14ac:dyDescent="0.25">
      <c r="A25" s="15" t="s">
        <v>39</v>
      </c>
      <c r="B25" s="15">
        <v>100</v>
      </c>
      <c r="C25" s="145">
        <f>'12 June Duhty Thuhty'!V30</f>
        <v>0.63315704107308701</v>
      </c>
      <c r="D25" s="146">
        <f>'13 June WDKY'!V30</f>
        <v>0.53846667785796964</v>
      </c>
      <c r="E25" s="146">
        <f>'14 June Aliens on Deck'!V30</f>
        <v>0.78678159633555378</v>
      </c>
      <c r="F25" s="146">
        <f>'15 June The Kraken'!V30</f>
        <v>0.80000204771159644</v>
      </c>
      <c r="G25" s="146">
        <f>'16 June Mostly Fearless'!V30</f>
        <v>0.63608132782509097</v>
      </c>
      <c r="H25" s="146">
        <f>'Array 6'!V30</f>
        <v>0.61385144660463398</v>
      </c>
      <c r="I25">
        <f>'Array 7 24hr Array'!V30</f>
        <v>0.42976112451021942</v>
      </c>
      <c r="M25" s="144"/>
      <c r="P25" s="144"/>
      <c r="Q25" s="144"/>
    </row>
    <row r="26" spans="1:20" x14ac:dyDescent="0.25">
      <c r="A26" s="15" t="s">
        <v>39</v>
      </c>
      <c r="B26" s="15">
        <v>125</v>
      </c>
      <c r="C26" s="145">
        <f>'12 June Duhty Thuhty'!V31</f>
        <v>0.28514028204179986</v>
      </c>
      <c r="D26" s="146">
        <f>'13 June WDKY'!V31</f>
        <v>0.2162269546404367</v>
      </c>
      <c r="E26" s="146">
        <f>'14 June Aliens on Deck'!V31</f>
        <v>0.43371692170485504</v>
      </c>
      <c r="F26" s="146">
        <f>'15 June The Kraken'!V31</f>
        <v>0.376559949002998</v>
      </c>
      <c r="G26" s="146">
        <f>'16 June Mostly Fearless'!V31</f>
        <v>0.27695740974296962</v>
      </c>
      <c r="H26" s="146">
        <f>'Array 6'!V31</f>
        <v>0.25156701198287346</v>
      </c>
      <c r="I26">
        <f>'Array 7 24hr Array'!V31</f>
        <v>0.21566093558350213</v>
      </c>
      <c r="M26" s="144"/>
      <c r="P26" s="144"/>
      <c r="Q26" s="144"/>
    </row>
    <row r="27" spans="1:20" x14ac:dyDescent="0.25">
      <c r="A27" s="15"/>
      <c r="B27" s="15"/>
      <c r="C27" s="145"/>
      <c r="D27" s="146"/>
      <c r="E27" s="146"/>
      <c r="F27" s="146"/>
      <c r="G27" s="146"/>
      <c r="H27" s="146"/>
      <c r="M27" s="144"/>
      <c r="P27" s="144"/>
      <c r="Q27" s="144"/>
    </row>
    <row r="28" spans="1:20" x14ac:dyDescent="0.25">
      <c r="A28" s="15" t="s">
        <v>40</v>
      </c>
      <c r="B28" s="15">
        <v>0</v>
      </c>
      <c r="C28" s="145"/>
      <c r="D28" s="146"/>
      <c r="E28" s="146"/>
      <c r="F28" s="146"/>
      <c r="G28" s="146"/>
      <c r="H28" s="146"/>
      <c r="M28" s="144"/>
      <c r="P28" s="144"/>
      <c r="Q28" s="144"/>
    </row>
    <row r="29" spans="1:20" x14ac:dyDescent="0.25">
      <c r="A29" s="15" t="s">
        <v>40</v>
      </c>
      <c r="B29" s="15">
        <v>5</v>
      </c>
      <c r="C29" s="145">
        <f>'12 June Duhty Thuhty'!V34</f>
        <v>0.84665174308217239</v>
      </c>
      <c r="D29" s="146">
        <f>'13 June WDKY'!V34</f>
        <v>0.96182094052314637</v>
      </c>
      <c r="E29" s="146">
        <f>'14 June Aliens on Deck'!V34</f>
        <v>0.71242869358028316</v>
      </c>
      <c r="F29" s="146">
        <f>'15 June The Kraken'!V34</f>
        <v>0.59841624088007339</v>
      </c>
      <c r="G29" s="146">
        <f>'16 June Mostly Fearless'!V34</f>
        <v>0.63272338964774844</v>
      </c>
      <c r="H29" s="146">
        <f>'Array 6'!V34</f>
        <v>0.92192413476070156</v>
      </c>
      <c r="I29">
        <f>'Array 7 24hr Array'!V34</f>
        <v>0.96946193034342099</v>
      </c>
      <c r="P29" s="144"/>
      <c r="Q29" s="144"/>
    </row>
    <row r="30" spans="1:20" x14ac:dyDescent="0.25">
      <c r="A30" s="15" t="s">
        <v>40</v>
      </c>
      <c r="B30" s="15">
        <v>25</v>
      </c>
      <c r="C30" s="145">
        <f>'12 June Duhty Thuhty'!V35</f>
        <v>3.7064016760698171</v>
      </c>
      <c r="D30" s="146">
        <f>'13 June WDKY'!V35</f>
        <v>3.7132231831064781</v>
      </c>
      <c r="E30" s="146">
        <f>'14 June Aliens on Deck'!V35</f>
        <v>3.0639000758227852</v>
      </c>
      <c r="F30" s="146">
        <f>'15 June The Kraken'!V35</f>
        <v>3.3938392417023771</v>
      </c>
      <c r="G30" s="146">
        <f>'16 June Mostly Fearless'!V35</f>
        <v>3.3938718256544083</v>
      </c>
      <c r="H30" s="146">
        <f>'Array 6'!V35</f>
        <v>5.636920846733986</v>
      </c>
      <c r="I30">
        <f>'Array 7 24hr Array'!V35</f>
        <v>4.1094040549952995</v>
      </c>
      <c r="M30" s="144"/>
      <c r="P30" s="144"/>
      <c r="Q30" s="144"/>
    </row>
    <row r="31" spans="1:20" x14ac:dyDescent="0.25">
      <c r="A31" s="15" t="s">
        <v>40</v>
      </c>
      <c r="B31" s="15">
        <v>45</v>
      </c>
      <c r="C31" s="145">
        <f>'12 June Duhty Thuhty'!V36</f>
        <v>4.6523541099264367</v>
      </c>
      <c r="D31" s="146">
        <f>'13 June WDKY'!V36</f>
        <v>3.6269457198161774</v>
      </c>
      <c r="E31" s="146">
        <f>'14 June Aliens on Deck'!V36</f>
        <v>3.72792335412095</v>
      </c>
      <c r="F31" s="146">
        <f>'15 June The Kraken'!V36</f>
        <v>3.9410316437264381</v>
      </c>
      <c r="G31" s="146">
        <f>'16 June Mostly Fearless'!V36</f>
        <v>3.8958693831552949</v>
      </c>
      <c r="H31" s="146">
        <f>'Array 6'!V36</f>
        <v>6.1430802630469392</v>
      </c>
      <c r="I31">
        <f>'Array 7 24hr Array'!V36</f>
        <v>4.0370650750943398</v>
      </c>
      <c r="M31" s="144"/>
      <c r="P31" s="144"/>
      <c r="Q31" s="144"/>
    </row>
    <row r="32" spans="1:20" x14ac:dyDescent="0.25">
      <c r="A32" s="15" t="s">
        <v>40</v>
      </c>
      <c r="B32" s="15">
        <v>75</v>
      </c>
      <c r="C32" s="145">
        <f>'12 June Duhty Thuhty'!V37</f>
        <v>7.039550574568036</v>
      </c>
      <c r="D32" s="146">
        <f>'13 June WDKY'!V37</f>
        <v>4.9024495884886559</v>
      </c>
      <c r="E32" s="146">
        <f>'14 June Aliens on Deck'!V37</f>
        <v>4.7958711787024253</v>
      </c>
      <c r="F32" s="146">
        <f>'15 June The Kraken'!V37</f>
        <v>4.1652683517205684</v>
      </c>
      <c r="G32" s="146">
        <f>'16 June Mostly Fearless'!V37</f>
        <v>5.0375916513488299</v>
      </c>
      <c r="H32" s="146">
        <f>'Array 6'!V37</f>
        <v>5.7373766388546885</v>
      </c>
      <c r="I32">
        <f>'Array 7 24hr Array'!V37</f>
        <v>4.5169552274097766</v>
      </c>
      <c r="M32" s="144"/>
      <c r="P32" s="144"/>
      <c r="Q32" s="144"/>
    </row>
    <row r="33" spans="1:17" x14ac:dyDescent="0.25">
      <c r="A33" s="15" t="s">
        <v>40</v>
      </c>
      <c r="B33" s="15">
        <v>100</v>
      </c>
      <c r="C33" s="145">
        <f>'12 June Duhty Thuhty'!V38</f>
        <v>3.4879146107834531</v>
      </c>
      <c r="D33" s="146">
        <f>'13 June WDKY'!V38</f>
        <v>3.1601462428262508</v>
      </c>
      <c r="E33" s="146">
        <f>'14 June Aliens on Deck'!V38</f>
        <v>2.9689732052370226</v>
      </c>
      <c r="F33" s="146">
        <f>'15 June The Kraken'!V38</f>
        <v>2.3450117602135161</v>
      </c>
      <c r="G33" s="146">
        <f>'16 June Mostly Fearless'!V38</f>
        <v>3.4283417387397668</v>
      </c>
      <c r="H33" s="146">
        <f>'Array 6'!V38</f>
        <v>3.2983023764335124</v>
      </c>
      <c r="I33">
        <f>'Array 7 24hr Array'!V38</f>
        <v>2.3362514454300465</v>
      </c>
      <c r="M33" s="144"/>
      <c r="P33" s="144"/>
      <c r="Q33" s="144"/>
    </row>
    <row r="34" spans="1:17" x14ac:dyDescent="0.25">
      <c r="A34" s="15" t="s">
        <v>40</v>
      </c>
      <c r="B34" s="15">
        <v>125</v>
      </c>
      <c r="C34" s="145">
        <f>'12 June Duhty Thuhty'!V39</f>
        <v>2.351659457030908</v>
      </c>
      <c r="D34" s="146">
        <f>'13 June WDKY'!V39</f>
        <v>2.1322502303947144</v>
      </c>
      <c r="E34" s="146">
        <f>'14 June Aliens on Deck'!V39</f>
        <v>2.9086811629476532</v>
      </c>
      <c r="F34" s="146">
        <f>'15 June The Kraken'!V39</f>
        <v>1.9687798099805323</v>
      </c>
      <c r="G34" s="146">
        <f>'16 June Mostly Fearless'!V39</f>
        <v>2.6057425271077554</v>
      </c>
      <c r="H34" s="146">
        <f>'Array 6'!V39</f>
        <v>2.2167971693668131</v>
      </c>
      <c r="I34">
        <f>'Array 7 24hr Array'!V39</f>
        <v>1.6819037971032336</v>
      </c>
      <c r="M34" s="144"/>
      <c r="P34" s="144"/>
      <c r="Q34" s="144"/>
    </row>
  </sheetData>
  <mergeCells count="4">
    <mergeCell ref="C1:H1"/>
    <mergeCell ref="M1:T1"/>
    <mergeCell ref="M12:T12"/>
    <mergeCell ref="M20:T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12 June Duhty Thuhty</vt:lpstr>
      <vt:lpstr>13 June WDKY</vt:lpstr>
      <vt:lpstr>14 June Aliens on Deck</vt:lpstr>
      <vt:lpstr>15 June The Kraken</vt:lpstr>
      <vt:lpstr>16 June Mostly Fearless</vt:lpstr>
      <vt:lpstr>Array 6</vt:lpstr>
      <vt:lpstr>Array 7 24hr Array</vt:lpstr>
      <vt:lpstr>Array 8 Prefiltered samples</vt:lpstr>
      <vt:lpstr>Integrated C mmol</vt:lpstr>
      <vt:lpstr>Average PHS Hourly All</vt:lpstr>
      <vt:lpstr>Average PHS Daily All</vt:lpstr>
      <vt:lpstr>Template</vt:lpstr>
      <vt:lpstr>'12 June Duhty Thuhty'!_14C_results</vt:lpstr>
      <vt:lpstr>'13 June WDKY'!_14C_results</vt:lpstr>
      <vt:lpstr>'14 June Aliens on Deck'!_14C_results</vt:lpstr>
      <vt:lpstr>'15 June The Kraken'!_14C_results</vt:lpstr>
      <vt:lpstr>'16 June Mostly Fearless'!_14C_results</vt:lpstr>
      <vt:lpstr>'Array 6'!_14C_results</vt:lpstr>
      <vt:lpstr>'Array 7 24hr Array'!_14C_results</vt:lpstr>
      <vt:lpstr>'Array 8 Prefiltered samples'!_14C_results</vt:lpstr>
      <vt:lpstr>Template!_14C_results</vt:lpstr>
      <vt:lpstr>'13 June WDKY'!_14C_results_1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Webb</dc:creator>
  <cp:lastModifiedBy>Alison Webb</cp:lastModifiedBy>
  <dcterms:created xsi:type="dcterms:W3CDTF">2013-06-23T02:06:10Z</dcterms:created>
  <dcterms:modified xsi:type="dcterms:W3CDTF">2013-06-26T02:58:58Z</dcterms:modified>
</cp:coreProperties>
</file>